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65308" windowWidth="15216" windowHeight="8460" tabRatio="60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<sst xmlns="http://schemas.openxmlformats.org/spreadsheetml/2006/main" count="144" uniqueCount="65">
  <si>
    <t>ENDROIT</t>
  </si>
  <si>
    <t>TÊTES</t>
  </si>
  <si>
    <t>401-500</t>
  </si>
  <si>
    <t>501-600</t>
  </si>
  <si>
    <t>601-700</t>
  </si>
  <si>
    <t>701-800</t>
  </si>
  <si>
    <t>801-900</t>
  </si>
  <si>
    <t xml:space="preserve">   901et +</t>
  </si>
  <si>
    <t xml:space="preserve"> 601-700</t>
  </si>
  <si>
    <t xml:space="preserve">     801-900</t>
  </si>
  <si>
    <t xml:space="preserve">    900 et +</t>
  </si>
  <si>
    <t>MÂLES</t>
  </si>
  <si>
    <t>FEMELLES</t>
  </si>
  <si>
    <t>NOMBRE DE TÊTES PAR CATÉGORIE</t>
  </si>
  <si>
    <t>Comment utiliser le document?</t>
  </si>
  <si>
    <t>301-400</t>
  </si>
  <si>
    <t>MOYENNE HEBDOMADAIRE</t>
  </si>
  <si>
    <t xml:space="preserve"> 801-900</t>
  </si>
  <si>
    <t>900 et+</t>
  </si>
  <si>
    <t>St-Isidore</t>
  </si>
  <si>
    <t>Proportion veaux mâles</t>
  </si>
  <si>
    <t>Proportion veaux femelles</t>
  </si>
  <si>
    <t>Somme</t>
  </si>
  <si>
    <t>La Guadeloupe</t>
  </si>
  <si>
    <t>par catégorie</t>
  </si>
  <si>
    <t xml:space="preserve">  1- La moyenne par catégorie sera calculé à partir des moyennes hebdomadaires fournies par la Fédération des producteurs de bovins du Québec.</t>
  </si>
  <si>
    <t>Bic</t>
  </si>
  <si>
    <t>Date</t>
  </si>
  <si>
    <t>300-400</t>
  </si>
  <si>
    <t>MOYENNE HEBDO</t>
  </si>
  <si>
    <t>Source: TCN, Prix aux encans spécialisés</t>
  </si>
  <si>
    <t>prévues</t>
  </si>
  <si>
    <t>PRIX MOYEN Hiver 2010(28)</t>
  </si>
  <si>
    <t>PRIX MOYEN Hiver 2009(26)</t>
  </si>
  <si>
    <t>PRIX MOYEN Hiver 2008(24)</t>
  </si>
  <si>
    <t>PRIX MOYEN Autom 2010(34)</t>
  </si>
  <si>
    <t>PRIX MOYEN Autom 2009 (37)</t>
  </si>
  <si>
    <t>PRIX MOYEN Autom 2008(40)</t>
  </si>
  <si>
    <t>PRIX MOYEN Hiver 2011(28)</t>
  </si>
  <si>
    <t>date</t>
  </si>
  <si>
    <t>NBRE</t>
  </si>
  <si>
    <t>Sawyerville</t>
  </si>
  <si>
    <t xml:space="preserve">Véronique Poulin, agronome,MAPAQ </t>
  </si>
  <si>
    <t>PRIX MOYEN Autom 2011(33)</t>
  </si>
  <si>
    <t xml:space="preserve">      </t>
  </si>
  <si>
    <r>
      <t xml:space="preserve">      </t>
    </r>
    <r>
      <rPr>
        <b/>
        <sz val="10"/>
        <rFont val="Arial"/>
        <family val="2"/>
      </rPr>
      <t xml:space="preserve">La moyenne de prix représente </t>
    </r>
    <r>
      <rPr>
        <sz val="10"/>
        <rFont val="Arial"/>
        <family val="0"/>
      </rPr>
      <t xml:space="preserve">la moyenne de </t>
    </r>
    <r>
      <rPr>
        <b/>
        <sz val="10"/>
        <rFont val="Arial"/>
        <family val="2"/>
      </rPr>
      <t>85 % des veaux</t>
    </r>
    <r>
      <rPr>
        <sz val="10"/>
        <rFont val="Arial"/>
        <family val="0"/>
      </rPr>
      <t xml:space="preserve"> vendus dans cette catégorie. Le  volume représente 100% des veaux.</t>
    </r>
  </si>
  <si>
    <t xml:space="preserve">Véronique Poulin, agr., MAPAQ </t>
  </si>
  <si>
    <t>Nombre d'encans sur 32</t>
  </si>
  <si>
    <t>12-13 janvier</t>
  </si>
  <si>
    <t>18-19-20 janvier</t>
  </si>
  <si>
    <t xml:space="preserve">       Nombre de têtes vendues sur 43300 têtes</t>
  </si>
  <si>
    <t>02- 03 février</t>
  </si>
  <si>
    <t>09- 10 février</t>
  </si>
  <si>
    <t>22-23-24 février</t>
  </si>
  <si>
    <t>01-02 mars</t>
  </si>
  <si>
    <t>22-23 mars</t>
  </si>
  <si>
    <t>28-29-30 mars</t>
  </si>
  <si>
    <t>12-13 avril</t>
  </si>
  <si>
    <t>26-27 avril</t>
  </si>
  <si>
    <t>20 avril</t>
  </si>
  <si>
    <t>3-4 mai</t>
  </si>
  <si>
    <t>18 mai</t>
  </si>
  <si>
    <t>24-25 mai</t>
  </si>
  <si>
    <t>31 mai- 1 juin</t>
  </si>
  <si>
    <t>Proportion des  501-800 lbs</t>
  </si>
</sst>
</file>

<file path=xl/styles.xml><?xml version="1.0" encoding="utf-8"?>
<styleSheet xmlns="http://schemas.openxmlformats.org/spreadsheetml/2006/main">
  <numFmts count="4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0.000"/>
    <numFmt numFmtId="183" formatCode="0.0000"/>
    <numFmt numFmtId="184" formatCode="mmm/yyyy"/>
    <numFmt numFmtId="185" formatCode="d\ mmmm\ yyyy"/>
    <numFmt numFmtId="186" formatCode="#,##0_ ;\-#,##0\ "/>
    <numFmt numFmtId="187" formatCode="[$-C0C]d\ mmmm\ yyyy"/>
    <numFmt numFmtId="188" formatCode="[$-F800]dddd\,\ mmmm\ dd\,\ yyyy"/>
    <numFmt numFmtId="189" formatCode="_-* #,##0.0\ _$_-;\-* #,##0.0\ _$_-;_-* &quot;-&quot;??\ _$_-;_-@_-"/>
    <numFmt numFmtId="190" formatCode="_-* #,##0\ _$_-;\-* #,##0\ _$_-;_-* &quot;-&quot;??\ _$_-;_-@_-"/>
    <numFmt numFmtId="191" formatCode="yyyy/mm/dd;@"/>
    <numFmt numFmtId="192" formatCode="[$-C0C]d\ mmmm\,\ yyyy;@"/>
    <numFmt numFmtId="193" formatCode="#,##0.00\ &quot;$&quot;"/>
    <numFmt numFmtId="194" formatCode="dd/mm/yy;@"/>
    <numFmt numFmtId="195" formatCode="yy/mm/dd;@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1" fontId="1" fillId="0" borderId="0" xfId="52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Continuous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181" fontId="0" fillId="0" borderId="0" xfId="5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186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/>
    </xf>
    <xf numFmtId="181" fontId="5" fillId="0" borderId="0" xfId="52" applyNumberFormat="1" applyFont="1" applyBorder="1" applyAlignment="1">
      <alignment horizontal="center"/>
    </xf>
    <xf numFmtId="181" fontId="1" fillId="0" borderId="0" xfId="52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 quotePrefix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1" fontId="4" fillId="0" borderId="0" xfId="47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47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81" fontId="0" fillId="0" borderId="11" xfId="52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" fontId="8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 quotePrefix="1">
      <alignment horizontal="lef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180" fontId="0" fillId="0" borderId="0" xfId="0" applyNumberFormat="1" applyAlignment="1">
      <alignment/>
    </xf>
    <xf numFmtId="16" fontId="0" fillId="0" borderId="0" xfId="0" applyNumberFormat="1" applyAlignment="1">
      <alignment horizontal="left"/>
    </xf>
    <xf numFmtId="186" fontId="0" fillId="0" borderId="0" xfId="0" applyNumberFormat="1" applyBorder="1" applyAlignment="1">
      <alignment horizontal="center"/>
    </xf>
    <xf numFmtId="181" fontId="0" fillId="0" borderId="0" xfId="52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" fontId="0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left"/>
    </xf>
    <xf numFmtId="188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86" fontId="0" fillId="0" borderId="11" xfId="0" applyNumberFormat="1" applyBorder="1" applyAlignment="1">
      <alignment horizontal="center"/>
    </xf>
    <xf numFmtId="181" fontId="0" fillId="0" borderId="11" xfId="52" applyNumberFormat="1" applyBorder="1" applyAlignment="1">
      <alignment horizontal="center"/>
    </xf>
    <xf numFmtId="2" fontId="5" fillId="0" borderId="0" xfId="47" applyNumberFormat="1" applyFont="1" applyAlignment="1">
      <alignment/>
    </xf>
    <xf numFmtId="2" fontId="5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0" fontId="5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8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8"/>
  <sheetViews>
    <sheetView tabSelected="1" view="pageLayout" workbookViewId="0" topLeftCell="F52">
      <selection activeCell="F41" sqref="F41"/>
    </sheetView>
  </sheetViews>
  <sheetFormatPr defaultColWidth="11.421875" defaultRowHeight="12.75"/>
  <cols>
    <col min="1" max="1" width="0.9921875" style="0" hidden="1" customWidth="1"/>
    <col min="2" max="2" width="0.13671875" style="0" hidden="1" customWidth="1"/>
    <col min="3" max="3" width="0.2890625" style="0" hidden="1" customWidth="1"/>
    <col min="4" max="4" width="0.9921875" style="0" hidden="1" customWidth="1"/>
    <col min="5" max="5" width="0.13671875" style="0" hidden="1" customWidth="1"/>
    <col min="6" max="6" width="8.140625" style="0" customWidth="1"/>
    <col min="7" max="7" width="17.28125" style="0" customWidth="1"/>
    <col min="8" max="8" width="8.7109375" style="0" customWidth="1"/>
    <col min="9" max="9" width="7.00390625" style="0" customWidth="1"/>
    <col min="10" max="10" width="2.00390625" style="0" customWidth="1"/>
    <col min="11" max="11" width="7.00390625" style="0" customWidth="1"/>
    <col min="12" max="12" width="2.00390625" style="0" customWidth="1"/>
    <col min="13" max="13" width="7.7109375" style="0" customWidth="1"/>
    <col min="14" max="14" width="2.00390625" style="0" customWidth="1"/>
    <col min="15" max="15" width="7.00390625" style="0" customWidth="1"/>
    <col min="16" max="16" width="2.00390625" style="0" customWidth="1"/>
    <col min="17" max="17" width="7.140625" style="0" customWidth="1"/>
    <col min="18" max="18" width="2.00390625" style="0" customWidth="1"/>
    <col min="19" max="19" width="7.140625" style="0" customWidth="1"/>
    <col min="20" max="20" width="2.00390625" style="0" customWidth="1"/>
    <col min="21" max="21" width="7.140625" style="0" customWidth="1"/>
    <col min="22" max="22" width="7.7109375" style="0" customWidth="1"/>
    <col min="23" max="23" width="2.00390625" style="0" customWidth="1"/>
    <col min="24" max="24" width="7.140625" style="0" customWidth="1"/>
    <col min="25" max="25" width="2.00390625" style="0" customWidth="1"/>
    <col min="26" max="26" width="7.140625" style="0" customWidth="1"/>
    <col min="27" max="27" width="2.00390625" style="0" customWidth="1"/>
    <col min="28" max="28" width="7.140625" style="0" customWidth="1"/>
    <col min="29" max="29" width="2.00390625" style="0" customWidth="1"/>
    <col min="30" max="30" width="7.140625" style="0" customWidth="1"/>
    <col min="31" max="31" width="2.00390625" style="0" customWidth="1"/>
    <col min="32" max="32" width="7.7109375" style="0" customWidth="1"/>
    <col min="33" max="33" width="2.00390625" style="0" customWidth="1"/>
    <col min="34" max="34" width="7.57421875" style="0" customWidth="1"/>
  </cols>
  <sheetData>
    <row r="1" spans="9:17" ht="20.25" customHeight="1">
      <c r="I1" s="55" t="s">
        <v>47</v>
      </c>
      <c r="K1" s="71">
        <f>F23</f>
        <v>32</v>
      </c>
      <c r="M1" s="92">
        <f>K1/32</f>
        <v>1</v>
      </c>
      <c r="O1" s="17">
        <v>32</v>
      </c>
      <c r="Q1" t="s">
        <v>31</v>
      </c>
    </row>
    <row r="2" spans="9:17" ht="13.5" customHeight="1">
      <c r="I2" s="55" t="s">
        <v>50</v>
      </c>
      <c r="K2" s="45">
        <f>+H23</f>
        <v>34550</v>
      </c>
      <c r="M2" s="87">
        <f>K2/O2</f>
        <v>0.7979214780600462</v>
      </c>
      <c r="O2" s="17">
        <v>43300</v>
      </c>
      <c r="Q2" t="s">
        <v>31</v>
      </c>
    </row>
    <row r="3" spans="7:25" ht="12.75">
      <c r="G3" s="8"/>
      <c r="I3" s="23" t="s">
        <v>11</v>
      </c>
      <c r="J3" s="15"/>
      <c r="K3" s="15"/>
      <c r="L3" s="15"/>
      <c r="M3" s="15"/>
      <c r="N3" s="15"/>
      <c r="O3" s="23"/>
      <c r="P3" s="15"/>
      <c r="Q3" s="15"/>
      <c r="R3" s="15"/>
      <c r="S3" s="15"/>
      <c r="T3" s="15"/>
      <c r="U3" s="15"/>
      <c r="Y3" s="9" t="s">
        <v>12</v>
      </c>
    </row>
    <row r="4" spans="13:34" ht="15.75" customHeight="1">
      <c r="M4" t="s">
        <v>16</v>
      </c>
      <c r="V4" s="15"/>
      <c r="Y4" s="15"/>
      <c r="Z4" s="18" t="s">
        <v>16</v>
      </c>
      <c r="AA4" s="15"/>
      <c r="AB4" s="15"/>
      <c r="AC4" s="15"/>
      <c r="AD4" s="15"/>
      <c r="AE4" s="9"/>
      <c r="AF4" s="9"/>
      <c r="AG4" s="9"/>
      <c r="AH4" s="9"/>
    </row>
    <row r="5" spans="6:34" ht="17.25" customHeight="1">
      <c r="F5" t="s">
        <v>40</v>
      </c>
      <c r="G5" s="42" t="s">
        <v>27</v>
      </c>
      <c r="H5" s="3" t="s">
        <v>1</v>
      </c>
      <c r="I5" s="46" t="s">
        <v>28</v>
      </c>
      <c r="J5" s="5"/>
      <c r="K5" s="4" t="s">
        <v>2</v>
      </c>
      <c r="L5" s="5"/>
      <c r="M5" s="4" t="s">
        <v>3</v>
      </c>
      <c r="N5" s="5"/>
      <c r="O5" s="4" t="s">
        <v>4</v>
      </c>
      <c r="P5" s="5"/>
      <c r="Q5" s="4" t="s">
        <v>5</v>
      </c>
      <c r="R5" s="5"/>
      <c r="S5" s="11" t="s">
        <v>6</v>
      </c>
      <c r="T5" s="9" t="s">
        <v>7</v>
      </c>
      <c r="V5" s="44" t="s">
        <v>28</v>
      </c>
      <c r="W5" s="5"/>
      <c r="X5" s="4" t="s">
        <v>2</v>
      </c>
      <c r="Y5" s="5"/>
      <c r="Z5" s="4" t="s">
        <v>3</v>
      </c>
      <c r="AA5" s="5"/>
      <c r="AB5" s="4" t="s">
        <v>8</v>
      </c>
      <c r="AC5" s="5"/>
      <c r="AD5" s="12" t="s">
        <v>5</v>
      </c>
      <c r="AE5" s="14" t="s">
        <v>9</v>
      </c>
      <c r="AF5" s="9"/>
      <c r="AG5" s="9" t="s">
        <v>10</v>
      </c>
      <c r="AH5" s="9"/>
    </row>
    <row r="6" spans="6:34" ht="13.5">
      <c r="F6" s="2">
        <v>2</v>
      </c>
      <c r="G6" s="74" t="s">
        <v>48</v>
      </c>
      <c r="H6" s="43">
        <v>2855</v>
      </c>
      <c r="I6" s="54">
        <v>138</v>
      </c>
      <c r="J6" s="54"/>
      <c r="K6" s="54">
        <v>165.37</v>
      </c>
      <c r="L6" s="54"/>
      <c r="M6" s="54">
        <v>171.82</v>
      </c>
      <c r="N6" s="54"/>
      <c r="O6" s="54">
        <v>159.25</v>
      </c>
      <c r="P6" s="52"/>
      <c r="Q6" s="54">
        <v>151.5</v>
      </c>
      <c r="R6" s="54"/>
      <c r="S6" s="54">
        <v>142.61</v>
      </c>
      <c r="T6" s="54"/>
      <c r="U6" s="54">
        <v>115.08</v>
      </c>
      <c r="V6" s="88">
        <v>128</v>
      </c>
      <c r="W6" s="54"/>
      <c r="X6" s="54">
        <v>149.5</v>
      </c>
      <c r="Y6" s="52"/>
      <c r="Z6" s="54">
        <v>150.67</v>
      </c>
      <c r="AA6" s="54"/>
      <c r="AB6" s="54">
        <v>145.72</v>
      </c>
      <c r="AC6" s="54"/>
      <c r="AD6" s="54">
        <v>139.15</v>
      </c>
      <c r="AE6" s="54"/>
      <c r="AF6" s="54">
        <v>126.18</v>
      </c>
      <c r="AG6" s="54"/>
      <c r="AH6" s="54">
        <v>106.64</v>
      </c>
    </row>
    <row r="7" spans="6:34" ht="13.5">
      <c r="F7" s="2">
        <v>3</v>
      </c>
      <c r="G7" s="75" t="s">
        <v>49</v>
      </c>
      <c r="H7" s="43">
        <v>3151</v>
      </c>
      <c r="I7" s="54">
        <v>150</v>
      </c>
      <c r="J7" s="54"/>
      <c r="K7" s="54">
        <v>180.43</v>
      </c>
      <c r="L7" s="54"/>
      <c r="M7" s="54">
        <v>178.8</v>
      </c>
      <c r="N7" s="54"/>
      <c r="O7" s="36">
        <v>166.17</v>
      </c>
      <c r="P7" s="54"/>
      <c r="Q7" s="36">
        <v>157.92</v>
      </c>
      <c r="R7" s="54"/>
      <c r="S7" s="36">
        <v>146.61</v>
      </c>
      <c r="T7" s="54"/>
      <c r="U7" s="36">
        <v>134.07</v>
      </c>
      <c r="V7" s="88"/>
      <c r="W7" s="54"/>
      <c r="X7" s="54">
        <v>153.15</v>
      </c>
      <c r="Y7" s="52"/>
      <c r="Z7" s="54">
        <v>149.85</v>
      </c>
      <c r="AA7" s="54"/>
      <c r="AB7" s="54">
        <v>145.11</v>
      </c>
      <c r="AC7" s="54"/>
      <c r="AD7" s="54">
        <v>139.2</v>
      </c>
      <c r="AE7" s="54"/>
      <c r="AF7" s="54">
        <v>130.67</v>
      </c>
      <c r="AG7" s="54"/>
      <c r="AH7" s="54">
        <v>118.8</v>
      </c>
    </row>
    <row r="8" spans="6:34" ht="13.5">
      <c r="F8" s="2">
        <v>2</v>
      </c>
      <c r="G8" s="76" t="s">
        <v>51</v>
      </c>
      <c r="H8" s="43">
        <v>2628</v>
      </c>
      <c r="I8" s="36">
        <v>166.63</v>
      </c>
      <c r="J8" s="54"/>
      <c r="K8" s="54">
        <v>170.78</v>
      </c>
      <c r="L8" s="54"/>
      <c r="M8" s="54">
        <v>175.14</v>
      </c>
      <c r="N8" s="54"/>
      <c r="O8" s="54">
        <v>162.57</v>
      </c>
      <c r="P8" s="54"/>
      <c r="Q8" s="54">
        <v>153.79</v>
      </c>
      <c r="R8" s="54"/>
      <c r="S8" s="54">
        <v>142.65</v>
      </c>
      <c r="T8" s="54"/>
      <c r="U8" s="54">
        <v>130.03</v>
      </c>
      <c r="V8" s="88">
        <v>133.67</v>
      </c>
      <c r="W8" s="54"/>
      <c r="X8" s="54">
        <v>145.34</v>
      </c>
      <c r="Y8" s="52"/>
      <c r="Z8" s="54">
        <v>149.28</v>
      </c>
      <c r="AA8" s="54"/>
      <c r="AB8" s="54">
        <v>145.32</v>
      </c>
      <c r="AC8" s="54"/>
      <c r="AD8" s="36">
        <v>141.65</v>
      </c>
      <c r="AE8" s="54"/>
      <c r="AF8" s="54">
        <v>128.83</v>
      </c>
      <c r="AG8" s="54"/>
      <c r="AH8" s="36">
        <v>118.96</v>
      </c>
    </row>
    <row r="9" spans="6:34" ht="13.5">
      <c r="F9" s="2">
        <v>2</v>
      </c>
      <c r="G9" s="76" t="s">
        <v>52</v>
      </c>
      <c r="H9" s="43">
        <v>2050</v>
      </c>
      <c r="I9" s="54"/>
      <c r="J9" s="54"/>
      <c r="K9" s="54">
        <v>170.71</v>
      </c>
      <c r="L9" s="54"/>
      <c r="M9" s="54">
        <v>171.3</v>
      </c>
      <c r="N9" s="54"/>
      <c r="O9" s="54">
        <v>161.94</v>
      </c>
      <c r="P9" s="54"/>
      <c r="Q9" s="54">
        <v>150.84</v>
      </c>
      <c r="R9" s="54"/>
      <c r="S9" s="54">
        <v>143.65</v>
      </c>
      <c r="T9" s="54"/>
      <c r="U9" s="54">
        <v>120.96</v>
      </c>
      <c r="V9" s="88"/>
      <c r="W9" s="54"/>
      <c r="X9" s="54">
        <v>150.38</v>
      </c>
      <c r="Y9" s="52"/>
      <c r="Z9" s="54">
        <v>143.72</v>
      </c>
      <c r="AA9" s="54"/>
      <c r="AB9" s="54">
        <v>142.37</v>
      </c>
      <c r="AC9" s="54"/>
      <c r="AD9" s="54">
        <v>139.34</v>
      </c>
      <c r="AE9" s="54"/>
      <c r="AF9" s="54">
        <v>129.55</v>
      </c>
      <c r="AG9" s="54"/>
      <c r="AH9" s="54">
        <v>111.23</v>
      </c>
    </row>
    <row r="10" spans="6:34" ht="13.5">
      <c r="F10" s="2">
        <v>3</v>
      </c>
      <c r="G10" s="76" t="s">
        <v>53</v>
      </c>
      <c r="H10" s="43">
        <v>2909</v>
      </c>
      <c r="I10" s="54">
        <v>149.6</v>
      </c>
      <c r="J10" s="54"/>
      <c r="K10" s="54">
        <v>172.53</v>
      </c>
      <c r="L10" s="54"/>
      <c r="M10" s="54">
        <v>164.65</v>
      </c>
      <c r="N10" s="54"/>
      <c r="O10" s="54">
        <v>153.95</v>
      </c>
      <c r="P10" s="54"/>
      <c r="Q10" s="54">
        <v>145.5</v>
      </c>
      <c r="R10" s="54"/>
      <c r="S10" s="54">
        <v>138.3</v>
      </c>
      <c r="T10" s="54"/>
      <c r="U10" s="54">
        <v>120.43</v>
      </c>
      <c r="V10" s="88">
        <v>131</v>
      </c>
      <c r="W10" s="54"/>
      <c r="X10" s="54">
        <v>145.94</v>
      </c>
      <c r="Y10" s="52"/>
      <c r="Z10" s="54">
        <v>144.88</v>
      </c>
      <c r="AA10" s="54"/>
      <c r="AB10" s="54">
        <v>135.4</v>
      </c>
      <c r="AC10" s="54"/>
      <c r="AD10" s="54">
        <v>132.38</v>
      </c>
      <c r="AE10" s="54"/>
      <c r="AF10" s="54">
        <v>125.46</v>
      </c>
      <c r="AG10" s="54"/>
      <c r="AH10" s="54">
        <v>107.22</v>
      </c>
    </row>
    <row r="11" spans="6:34" ht="13.5">
      <c r="F11" s="2">
        <v>2</v>
      </c>
      <c r="G11" s="77" t="s">
        <v>54</v>
      </c>
      <c r="H11" s="43">
        <v>1854</v>
      </c>
      <c r="I11" s="52"/>
      <c r="J11" s="52"/>
      <c r="K11" s="54">
        <v>166.81</v>
      </c>
      <c r="L11" s="54"/>
      <c r="M11" s="54">
        <v>167.3</v>
      </c>
      <c r="N11" s="54"/>
      <c r="O11" s="54">
        <v>158.24</v>
      </c>
      <c r="P11" s="54"/>
      <c r="Q11" s="54">
        <v>151.22</v>
      </c>
      <c r="R11" s="52"/>
      <c r="S11" s="54">
        <v>143.04</v>
      </c>
      <c r="T11" s="54"/>
      <c r="U11" s="54">
        <v>132.14</v>
      </c>
      <c r="V11" s="88">
        <v>134</v>
      </c>
      <c r="W11" s="54"/>
      <c r="X11" s="54">
        <v>146.4</v>
      </c>
      <c r="Y11" s="52"/>
      <c r="Z11" s="54">
        <v>144.03</v>
      </c>
      <c r="AA11" s="54"/>
      <c r="AB11" s="54">
        <v>138.85</v>
      </c>
      <c r="AC11" s="54"/>
      <c r="AD11" s="54">
        <v>134.07</v>
      </c>
      <c r="AE11" s="54"/>
      <c r="AF11" s="54">
        <v>122.47</v>
      </c>
      <c r="AG11" s="54"/>
      <c r="AH11" s="54">
        <v>112.08</v>
      </c>
    </row>
    <row r="12" spans="6:34" ht="13.5">
      <c r="F12" s="2">
        <v>1</v>
      </c>
      <c r="G12" s="74">
        <v>40984</v>
      </c>
      <c r="H12" s="43">
        <v>1571</v>
      </c>
      <c r="I12" s="54"/>
      <c r="J12" s="54"/>
      <c r="K12" s="54">
        <v>158.83</v>
      </c>
      <c r="L12" s="54"/>
      <c r="M12" s="54">
        <v>164.39</v>
      </c>
      <c r="N12" s="54"/>
      <c r="O12" s="54">
        <v>158.95</v>
      </c>
      <c r="P12" s="54"/>
      <c r="Q12" s="54">
        <v>150.29</v>
      </c>
      <c r="R12" s="54"/>
      <c r="S12" s="54">
        <v>137.6</v>
      </c>
      <c r="T12" s="54"/>
      <c r="U12" s="54">
        <v>129.33</v>
      </c>
      <c r="V12" s="88">
        <v>131</v>
      </c>
      <c r="W12" s="54"/>
      <c r="X12" s="54">
        <v>139.94</v>
      </c>
      <c r="Y12" s="52"/>
      <c r="Z12" s="54">
        <v>143.87</v>
      </c>
      <c r="AA12" s="54"/>
      <c r="AB12" s="54">
        <v>142.6</v>
      </c>
      <c r="AC12" s="54"/>
      <c r="AD12" s="54">
        <v>137.79</v>
      </c>
      <c r="AE12" s="54"/>
      <c r="AF12" s="36">
        <v>132</v>
      </c>
      <c r="AG12" s="54"/>
      <c r="AH12" s="54">
        <v>111.43</v>
      </c>
    </row>
    <row r="13" spans="6:34" ht="13.5">
      <c r="F13" s="2">
        <v>2</v>
      </c>
      <c r="G13" s="77" t="s">
        <v>55</v>
      </c>
      <c r="H13" s="43">
        <v>2287</v>
      </c>
      <c r="I13" s="54">
        <v>150.6</v>
      </c>
      <c r="J13" s="54"/>
      <c r="K13" s="54">
        <v>177.07</v>
      </c>
      <c r="L13" s="54"/>
      <c r="M13" s="54">
        <v>177.21</v>
      </c>
      <c r="N13" s="54"/>
      <c r="O13" s="54">
        <v>160.81</v>
      </c>
      <c r="P13" s="54"/>
      <c r="Q13" s="54">
        <v>152.92</v>
      </c>
      <c r="R13" s="54"/>
      <c r="S13" s="54">
        <v>139.33</v>
      </c>
      <c r="T13" s="54"/>
      <c r="U13" s="54">
        <v>120.69</v>
      </c>
      <c r="V13" s="88">
        <v>118</v>
      </c>
      <c r="W13" s="54"/>
      <c r="X13" s="54">
        <v>145.14</v>
      </c>
      <c r="Y13" s="52"/>
      <c r="Z13" s="54">
        <v>149.63</v>
      </c>
      <c r="AA13" s="54"/>
      <c r="AB13" s="54">
        <v>142.18</v>
      </c>
      <c r="AC13" s="54"/>
      <c r="AD13" s="54">
        <v>132.13</v>
      </c>
      <c r="AE13" s="54"/>
      <c r="AF13" s="54">
        <v>125.8</v>
      </c>
      <c r="AG13" s="54"/>
      <c r="AH13" s="54">
        <v>96.64</v>
      </c>
    </row>
    <row r="14" spans="6:34" ht="13.5">
      <c r="F14" s="2">
        <v>3</v>
      </c>
      <c r="G14" s="74" t="s">
        <v>56</v>
      </c>
      <c r="H14" s="43">
        <v>2147</v>
      </c>
      <c r="I14" s="54">
        <v>162.5</v>
      </c>
      <c r="J14" s="54"/>
      <c r="K14" s="54">
        <v>163.74</v>
      </c>
      <c r="L14" s="54"/>
      <c r="M14" s="54">
        <v>171.37</v>
      </c>
      <c r="N14" s="54"/>
      <c r="O14" s="54">
        <v>156.83</v>
      </c>
      <c r="P14" s="54"/>
      <c r="Q14" s="54">
        <v>145.12</v>
      </c>
      <c r="R14" s="54"/>
      <c r="S14" s="54">
        <v>134.11</v>
      </c>
      <c r="T14" s="54"/>
      <c r="U14" s="54">
        <v>115.32</v>
      </c>
      <c r="V14" s="88">
        <v>128.83</v>
      </c>
      <c r="W14" s="54"/>
      <c r="X14" s="54">
        <v>147.3</v>
      </c>
      <c r="Y14" s="52"/>
      <c r="Z14" s="54">
        <v>150.18</v>
      </c>
      <c r="AA14" s="54"/>
      <c r="AB14" s="54">
        <v>142.63</v>
      </c>
      <c r="AC14" s="54"/>
      <c r="AD14" s="54">
        <v>132.09</v>
      </c>
      <c r="AE14" s="54"/>
      <c r="AF14" s="54">
        <v>124.55</v>
      </c>
      <c r="AG14" s="54"/>
      <c r="AH14" s="54">
        <v>109.56</v>
      </c>
    </row>
    <row r="15" spans="6:34" ht="13.5">
      <c r="F15" s="2">
        <v>2</v>
      </c>
      <c r="G15" s="77" t="s">
        <v>57</v>
      </c>
      <c r="H15" s="43">
        <v>2129</v>
      </c>
      <c r="I15" s="54">
        <v>104</v>
      </c>
      <c r="J15" s="54"/>
      <c r="K15" s="54">
        <v>160.52</v>
      </c>
      <c r="L15" s="54"/>
      <c r="M15" s="54">
        <v>164.65</v>
      </c>
      <c r="N15" s="54"/>
      <c r="O15" s="54">
        <v>153.8</v>
      </c>
      <c r="P15" s="54"/>
      <c r="Q15" s="54">
        <v>145.81</v>
      </c>
      <c r="R15" s="54"/>
      <c r="S15" s="54">
        <v>137.84</v>
      </c>
      <c r="T15" s="54"/>
      <c r="U15" s="54">
        <v>119.72</v>
      </c>
      <c r="V15" s="88">
        <v>120</v>
      </c>
      <c r="W15" s="54"/>
      <c r="X15" s="54">
        <v>142.01</v>
      </c>
      <c r="Y15" s="52"/>
      <c r="Z15" s="54">
        <v>141.58</v>
      </c>
      <c r="AA15" s="54"/>
      <c r="AB15" s="54">
        <v>137.36</v>
      </c>
      <c r="AC15" s="54"/>
      <c r="AD15" s="54">
        <v>131.94</v>
      </c>
      <c r="AE15" s="54"/>
      <c r="AF15" s="54">
        <v>125.96</v>
      </c>
      <c r="AG15" s="54"/>
      <c r="AH15" s="54">
        <v>112.56</v>
      </c>
    </row>
    <row r="16" spans="6:34" ht="13.5">
      <c r="F16" s="2">
        <v>1</v>
      </c>
      <c r="G16" s="89" t="s">
        <v>59</v>
      </c>
      <c r="H16" s="43">
        <v>754</v>
      </c>
      <c r="I16" s="54"/>
      <c r="J16" s="54"/>
      <c r="K16" s="54">
        <v>178.67</v>
      </c>
      <c r="L16" s="54"/>
      <c r="M16" s="54">
        <v>174.21</v>
      </c>
      <c r="N16" s="54"/>
      <c r="O16" s="54">
        <v>159.39</v>
      </c>
      <c r="P16" s="54"/>
      <c r="Q16" s="54">
        <v>149.12</v>
      </c>
      <c r="R16" s="54"/>
      <c r="S16" s="54">
        <v>140.44</v>
      </c>
      <c r="T16" s="54"/>
      <c r="U16" s="54">
        <v>122.6</v>
      </c>
      <c r="V16" s="88"/>
      <c r="W16" s="54"/>
      <c r="X16" s="54">
        <v>143.78</v>
      </c>
      <c r="Y16" s="52"/>
      <c r="Z16" s="54">
        <v>140.35</v>
      </c>
      <c r="AA16" s="54"/>
      <c r="AB16" s="54">
        <v>139.03</v>
      </c>
      <c r="AC16" s="54"/>
      <c r="AD16" s="54">
        <v>131.81</v>
      </c>
      <c r="AE16" s="54"/>
      <c r="AF16" s="54">
        <v>126.26</v>
      </c>
      <c r="AG16" s="54"/>
      <c r="AH16" s="54">
        <v>111</v>
      </c>
    </row>
    <row r="17" spans="6:34" ht="13.5">
      <c r="F17" s="2">
        <v>2</v>
      </c>
      <c r="G17" s="77" t="s">
        <v>58</v>
      </c>
      <c r="H17" s="43">
        <v>1770</v>
      </c>
      <c r="I17" s="19">
        <v>148.8</v>
      </c>
      <c r="J17" s="19"/>
      <c r="K17" s="19">
        <v>164.29</v>
      </c>
      <c r="L17" s="19"/>
      <c r="M17" s="54">
        <v>173.71</v>
      </c>
      <c r="N17" s="54"/>
      <c r="O17" s="54">
        <v>161.46</v>
      </c>
      <c r="P17" s="19"/>
      <c r="Q17" s="19">
        <v>150.05</v>
      </c>
      <c r="R17" s="19"/>
      <c r="S17" s="19">
        <v>139.75</v>
      </c>
      <c r="T17" s="19"/>
      <c r="U17" s="19">
        <v>123.42</v>
      </c>
      <c r="V17" s="24"/>
      <c r="W17" s="19"/>
      <c r="X17" s="54">
        <v>133.69</v>
      </c>
      <c r="Z17" s="54">
        <v>147.97</v>
      </c>
      <c r="AA17" s="54"/>
      <c r="AB17" s="54">
        <v>143</v>
      </c>
      <c r="AC17" s="19"/>
      <c r="AD17" s="19">
        <v>129.75</v>
      </c>
      <c r="AE17" s="19"/>
      <c r="AF17" s="19">
        <v>124.77</v>
      </c>
      <c r="AG17" s="19"/>
      <c r="AH17" s="19">
        <v>109.54</v>
      </c>
    </row>
    <row r="18" spans="6:34" ht="13.5">
      <c r="F18" s="2">
        <v>2</v>
      </c>
      <c r="G18" s="77" t="s">
        <v>60</v>
      </c>
      <c r="H18" s="43">
        <v>1654</v>
      </c>
      <c r="I18" s="19">
        <v>143.8</v>
      </c>
      <c r="J18" s="19"/>
      <c r="K18" s="19">
        <v>170.64</v>
      </c>
      <c r="L18" s="19"/>
      <c r="M18" s="54">
        <v>171.99</v>
      </c>
      <c r="N18" s="19"/>
      <c r="O18" s="54">
        <v>162.37</v>
      </c>
      <c r="P18" s="19"/>
      <c r="Q18" s="19">
        <v>153.87</v>
      </c>
      <c r="R18" s="19"/>
      <c r="S18" s="19">
        <v>141.15</v>
      </c>
      <c r="T18" s="19"/>
      <c r="U18" s="19">
        <v>125.01</v>
      </c>
      <c r="V18" s="24">
        <v>140.5</v>
      </c>
      <c r="W18" s="19"/>
      <c r="X18" s="36">
        <v>155.19</v>
      </c>
      <c r="Z18" s="54">
        <v>152.39</v>
      </c>
      <c r="AA18" s="19"/>
      <c r="AB18" s="54">
        <v>146.68</v>
      </c>
      <c r="AC18" s="19"/>
      <c r="AD18" s="19">
        <v>136.42</v>
      </c>
      <c r="AE18" s="19"/>
      <c r="AF18" s="19">
        <v>123.47</v>
      </c>
      <c r="AG18" s="19"/>
      <c r="AH18" s="19">
        <v>110.5</v>
      </c>
    </row>
    <row r="19" spans="6:34" ht="13.5">
      <c r="F19" s="2">
        <v>1</v>
      </c>
      <c r="G19" s="77" t="s">
        <v>61</v>
      </c>
      <c r="H19" s="43">
        <v>1336</v>
      </c>
      <c r="I19" s="19">
        <v>158.67</v>
      </c>
      <c r="J19" s="19"/>
      <c r="K19" s="54">
        <v>176.93</v>
      </c>
      <c r="L19" s="19"/>
      <c r="M19" s="54">
        <v>181.22</v>
      </c>
      <c r="N19" s="19"/>
      <c r="O19" s="54">
        <v>164</v>
      </c>
      <c r="P19" s="19"/>
      <c r="Q19" s="54">
        <v>150.5</v>
      </c>
      <c r="R19" s="19"/>
      <c r="S19" s="19">
        <v>140.39</v>
      </c>
      <c r="T19" s="19"/>
      <c r="U19" s="19">
        <v>126.67</v>
      </c>
      <c r="V19" s="73">
        <v>157.8</v>
      </c>
      <c r="W19" s="19"/>
      <c r="X19" s="19">
        <v>150.05</v>
      </c>
      <c r="Z19" s="54">
        <v>151.78</v>
      </c>
      <c r="AA19" s="19"/>
      <c r="AB19" s="54">
        <v>146.33</v>
      </c>
      <c r="AC19" s="19"/>
      <c r="AD19" s="19">
        <v>140.47</v>
      </c>
      <c r="AE19" s="19"/>
      <c r="AF19" s="19">
        <v>129.84</v>
      </c>
      <c r="AG19" s="19"/>
      <c r="AH19" s="19">
        <v>118.18</v>
      </c>
    </row>
    <row r="20" spans="6:34" ht="13.5">
      <c r="F20" s="2">
        <v>2</v>
      </c>
      <c r="G20" s="77" t="s">
        <v>62</v>
      </c>
      <c r="H20" s="43">
        <v>2809</v>
      </c>
      <c r="I20" s="19">
        <v>146.54</v>
      </c>
      <c r="J20" s="19"/>
      <c r="K20" s="54">
        <v>175.25</v>
      </c>
      <c r="L20" s="19"/>
      <c r="M20" s="54">
        <v>175.1</v>
      </c>
      <c r="N20" s="19"/>
      <c r="O20" s="54">
        <v>165.8</v>
      </c>
      <c r="P20" s="19"/>
      <c r="Q20" s="54">
        <v>152.38</v>
      </c>
      <c r="R20" s="19"/>
      <c r="S20" s="19">
        <v>140.04</v>
      </c>
      <c r="T20" s="19"/>
      <c r="U20" s="19">
        <v>115.55</v>
      </c>
      <c r="V20" s="24">
        <v>133.8</v>
      </c>
      <c r="W20" s="19"/>
      <c r="X20" s="19">
        <v>151.97</v>
      </c>
      <c r="Z20" s="54">
        <v>153.18</v>
      </c>
      <c r="AA20" s="19"/>
      <c r="AB20" s="36">
        <v>147.53</v>
      </c>
      <c r="AC20" s="19"/>
      <c r="AD20" s="19">
        <v>138.84</v>
      </c>
      <c r="AE20" s="19"/>
      <c r="AF20" s="19">
        <v>131.34</v>
      </c>
      <c r="AG20" s="19"/>
      <c r="AH20" s="19">
        <v>115.13</v>
      </c>
    </row>
    <row r="21" spans="6:34" ht="13.5">
      <c r="F21" s="2">
        <v>2</v>
      </c>
      <c r="G21" s="77" t="s">
        <v>63</v>
      </c>
      <c r="H21" s="43">
        <v>2646</v>
      </c>
      <c r="I21" s="19">
        <v>150</v>
      </c>
      <c r="J21" s="19"/>
      <c r="K21" s="36">
        <v>184.21</v>
      </c>
      <c r="L21" s="19"/>
      <c r="M21" s="36">
        <v>180.08</v>
      </c>
      <c r="N21" s="19"/>
      <c r="O21" s="54">
        <v>165.86</v>
      </c>
      <c r="P21" s="19"/>
      <c r="Q21" s="54">
        <v>153.56</v>
      </c>
      <c r="R21" s="19"/>
      <c r="S21" s="19">
        <v>143.02</v>
      </c>
      <c r="T21" s="19"/>
      <c r="U21" s="19">
        <v>126.53</v>
      </c>
      <c r="V21" s="24">
        <v>142</v>
      </c>
      <c r="W21" s="19"/>
      <c r="X21" s="19">
        <v>151.99</v>
      </c>
      <c r="Z21" s="36">
        <v>155.88</v>
      </c>
      <c r="AA21" s="19"/>
      <c r="AB21" s="54">
        <v>146.4</v>
      </c>
      <c r="AC21" s="19"/>
      <c r="AD21" s="19">
        <v>137.28</v>
      </c>
      <c r="AE21" s="19"/>
      <c r="AF21" s="19">
        <v>130.82</v>
      </c>
      <c r="AG21" s="19"/>
      <c r="AH21" s="19">
        <v>115.93</v>
      </c>
    </row>
    <row r="22" spans="6:33" ht="13.5">
      <c r="F22" s="2"/>
      <c r="G22" s="56"/>
      <c r="H22" s="43"/>
      <c r="I22" s="19"/>
      <c r="J22" s="19"/>
      <c r="K22" s="54"/>
      <c r="L22" s="19"/>
      <c r="M22" s="54"/>
      <c r="N22" s="19"/>
      <c r="O22" s="54"/>
      <c r="P22" s="19"/>
      <c r="Q22" s="19"/>
      <c r="R22" s="19"/>
      <c r="S22" s="19"/>
      <c r="T22" s="19"/>
      <c r="U22" s="19"/>
      <c r="V22" s="24"/>
      <c r="W22" s="19"/>
      <c r="X22" s="19"/>
      <c r="Z22" s="54"/>
      <c r="AA22" s="19"/>
      <c r="AB22" s="54"/>
      <c r="AC22" s="19"/>
      <c r="AD22" s="19"/>
      <c r="AE22" s="19"/>
      <c r="AF22" s="19"/>
      <c r="AG22" s="19"/>
    </row>
    <row r="23" spans="6:41" ht="13.5">
      <c r="F23" s="2">
        <f>F6+F7+F8+F9+F10+F11+F12+F13+F14+F15+F16+F17+F18+F19+F20+F21+F22</f>
        <v>32</v>
      </c>
      <c r="G23" s="37" t="s">
        <v>29</v>
      </c>
      <c r="H23" s="47">
        <f>SUM(H6:H22)</f>
        <v>34550</v>
      </c>
      <c r="I23" s="20">
        <f>AVERAGE(I6:I22)</f>
        <v>147.42833333333334</v>
      </c>
      <c r="J23" s="13"/>
      <c r="K23" s="20">
        <f>AVERAGE(K6:K22)</f>
        <v>171.04874999999998</v>
      </c>
      <c r="L23" s="20"/>
      <c r="M23" s="20">
        <f>AVERAGE(M6:M22)</f>
        <v>172.68374999999997</v>
      </c>
      <c r="N23" s="20"/>
      <c r="O23" s="20">
        <f>AVERAGE(O6:O22)</f>
        <v>160.711875</v>
      </c>
      <c r="P23" s="20"/>
      <c r="Q23" s="20">
        <f>AVERAGE(Q6:Q22)</f>
        <v>150.899375</v>
      </c>
      <c r="R23" s="20"/>
      <c r="S23" s="20">
        <f>AVERAGE(S6:S22)</f>
        <v>140.658125</v>
      </c>
      <c r="T23" s="20"/>
      <c r="U23" s="20">
        <f>AVERAGE(U6:U22)</f>
        <v>123.596875</v>
      </c>
      <c r="V23" s="25">
        <f>AVERAGE(V6:V22)</f>
        <v>133.21666666666667</v>
      </c>
      <c r="W23" s="20"/>
      <c r="X23" s="20">
        <f>AVERAGE(X6:X22)</f>
        <v>146.98562499999997</v>
      </c>
      <c r="Y23" s="20"/>
      <c r="Z23" s="20">
        <f>AVERAGE(Z6:Z22)</f>
        <v>148.0775</v>
      </c>
      <c r="AA23" s="20"/>
      <c r="AB23" s="20">
        <f>AVERAGE(AB6:AB22)</f>
        <v>142.906875</v>
      </c>
      <c r="AC23" s="20"/>
      <c r="AD23" s="20">
        <f>AVERAGE(AD6:AD22)</f>
        <v>135.894375</v>
      </c>
      <c r="AE23" s="20"/>
      <c r="AF23" s="20">
        <f>AVERAGE(AF6:AF22)</f>
        <v>127.37312499999999</v>
      </c>
      <c r="AG23" s="20"/>
      <c r="AH23" s="20">
        <f>AVERAGE(AH6:AH22)</f>
        <v>111.58750000000002</v>
      </c>
      <c r="AI23" s="85"/>
      <c r="AJ23" s="7"/>
      <c r="AK23" s="7"/>
      <c r="AL23" s="7"/>
      <c r="AM23" s="7"/>
      <c r="AN23" s="7"/>
      <c r="AO23" s="7"/>
    </row>
    <row r="24" spans="8:41" ht="17.25" customHeight="1">
      <c r="H24" s="18"/>
      <c r="I24" s="46" t="s">
        <v>28</v>
      </c>
      <c r="J24" s="5"/>
      <c r="K24" s="4" t="s">
        <v>2</v>
      </c>
      <c r="L24" s="5"/>
      <c r="M24" s="4" t="s">
        <v>3</v>
      </c>
      <c r="N24" s="5"/>
      <c r="O24" s="4" t="s">
        <v>4</v>
      </c>
      <c r="P24" s="5"/>
      <c r="Q24" s="4" t="s">
        <v>5</v>
      </c>
      <c r="R24" s="5"/>
      <c r="S24" s="11" t="s">
        <v>6</v>
      </c>
      <c r="T24" s="9" t="s">
        <v>7</v>
      </c>
      <c r="V24" s="44" t="s">
        <v>28</v>
      </c>
      <c r="W24" s="5"/>
      <c r="X24" s="4" t="s">
        <v>2</v>
      </c>
      <c r="Y24" s="5"/>
      <c r="Z24" s="4" t="s">
        <v>3</v>
      </c>
      <c r="AA24" s="5"/>
      <c r="AB24" s="4" t="s">
        <v>8</v>
      </c>
      <c r="AC24" s="5"/>
      <c r="AD24" s="12" t="s">
        <v>5</v>
      </c>
      <c r="AE24" s="14" t="s">
        <v>9</v>
      </c>
      <c r="AF24" s="9"/>
      <c r="AG24" s="9" t="s">
        <v>10</v>
      </c>
      <c r="AH24" s="9"/>
      <c r="AI24" s="7"/>
      <c r="AJ24" s="7"/>
      <c r="AK24" s="7"/>
      <c r="AL24" s="7"/>
      <c r="AM24" s="7"/>
      <c r="AN24" s="7"/>
      <c r="AO24" s="7"/>
    </row>
    <row r="25" spans="8:41" ht="17.25" customHeight="1">
      <c r="H25" s="18"/>
      <c r="I25" s="46"/>
      <c r="J25" s="5"/>
      <c r="K25" s="4"/>
      <c r="L25" s="5"/>
      <c r="M25" s="4"/>
      <c r="N25" s="5"/>
      <c r="O25" s="4"/>
      <c r="P25" s="5"/>
      <c r="Q25" s="4"/>
      <c r="R25" s="5"/>
      <c r="S25" s="11"/>
      <c r="T25" s="9"/>
      <c r="U25" s="79"/>
      <c r="V25" s="66"/>
      <c r="W25" s="5"/>
      <c r="X25" s="4"/>
      <c r="Y25" s="5"/>
      <c r="Z25" s="4"/>
      <c r="AA25" s="5"/>
      <c r="AB25" s="4"/>
      <c r="AC25" s="5"/>
      <c r="AD25" s="12"/>
      <c r="AE25" s="14"/>
      <c r="AF25" s="9"/>
      <c r="AG25" s="9"/>
      <c r="AH25" s="9"/>
      <c r="AI25" s="7"/>
      <c r="AJ25" s="7"/>
      <c r="AK25" s="7"/>
      <c r="AL25" s="7"/>
      <c r="AM25" s="7"/>
      <c r="AN25" s="7"/>
      <c r="AO25" s="7"/>
    </row>
    <row r="26" spans="7:41" ht="12.75" customHeight="1">
      <c r="G26" s="86" t="s">
        <v>43</v>
      </c>
      <c r="H26" s="18"/>
      <c r="I26" s="20">
        <v>147.22933333333333</v>
      </c>
      <c r="J26" s="20"/>
      <c r="K26" s="20">
        <v>166.98625</v>
      </c>
      <c r="L26" s="20"/>
      <c r="M26" s="20">
        <v>163.39125</v>
      </c>
      <c r="N26" s="20"/>
      <c r="O26" s="20">
        <v>154.00375</v>
      </c>
      <c r="P26" s="20"/>
      <c r="Q26" s="20">
        <v>144.038125</v>
      </c>
      <c r="R26" s="20"/>
      <c r="S26" s="33">
        <v>132.66375</v>
      </c>
      <c r="T26" s="33"/>
      <c r="U26" s="84">
        <v>114.379375</v>
      </c>
      <c r="V26" s="20">
        <v>133.455</v>
      </c>
      <c r="W26" s="20"/>
      <c r="X26" s="20">
        <v>139.364375</v>
      </c>
      <c r="Y26" s="20"/>
      <c r="Z26" s="20">
        <v>142.40375</v>
      </c>
      <c r="AA26" s="20"/>
      <c r="AB26" s="20">
        <v>136.7775</v>
      </c>
      <c r="AC26" s="20"/>
      <c r="AD26" s="20">
        <v>128.53375</v>
      </c>
      <c r="AE26" s="20"/>
      <c r="AF26" s="20">
        <v>118.15</v>
      </c>
      <c r="AG26" s="20"/>
      <c r="AH26" s="20">
        <v>105.5875</v>
      </c>
      <c r="AI26" s="7"/>
      <c r="AJ26" s="7"/>
      <c r="AK26" s="7"/>
      <c r="AL26" s="7"/>
      <c r="AM26" s="7"/>
      <c r="AN26" s="7"/>
      <c r="AO26" s="7"/>
    </row>
    <row r="27" spans="7:41" ht="15" customHeight="1">
      <c r="G27" s="86" t="s">
        <v>38</v>
      </c>
      <c r="H27" s="18"/>
      <c r="I27" s="20">
        <v>125.93</v>
      </c>
      <c r="J27" s="20"/>
      <c r="K27" s="20">
        <v>144.77</v>
      </c>
      <c r="L27" s="20"/>
      <c r="M27" s="20">
        <v>148.87</v>
      </c>
      <c r="N27" s="20"/>
      <c r="O27" s="20">
        <v>140.26</v>
      </c>
      <c r="P27" s="20"/>
      <c r="Q27" s="20">
        <v>130.12</v>
      </c>
      <c r="R27" s="20"/>
      <c r="S27" s="33">
        <v>121.45</v>
      </c>
      <c r="T27" s="33"/>
      <c r="U27" s="84">
        <v>107.84</v>
      </c>
      <c r="V27" s="20">
        <v>97.18</v>
      </c>
      <c r="W27" s="20"/>
      <c r="X27" s="20">
        <v>129.08</v>
      </c>
      <c r="Y27" s="20"/>
      <c r="Z27" s="20">
        <v>131.3</v>
      </c>
      <c r="AA27" s="20"/>
      <c r="AB27" s="20">
        <v>124.77</v>
      </c>
      <c r="AC27" s="20"/>
      <c r="AD27" s="20">
        <v>116.21</v>
      </c>
      <c r="AE27" s="20"/>
      <c r="AF27" s="20">
        <v>109.36</v>
      </c>
      <c r="AG27" s="20"/>
      <c r="AH27" s="20">
        <v>96.54</v>
      </c>
      <c r="AI27" s="7"/>
      <c r="AJ27" s="7"/>
      <c r="AK27" s="7"/>
      <c r="AL27" s="7"/>
      <c r="AM27" s="7"/>
      <c r="AN27" s="7"/>
      <c r="AO27" s="7"/>
    </row>
    <row r="28" spans="7:41" ht="13.5" customHeight="1">
      <c r="G28" s="86" t="s">
        <v>35</v>
      </c>
      <c r="H28" s="18"/>
      <c r="I28" s="20">
        <v>126.55</v>
      </c>
      <c r="J28" s="20"/>
      <c r="K28" s="20">
        <v>136.22</v>
      </c>
      <c r="L28" s="20"/>
      <c r="M28" s="20">
        <v>133.67</v>
      </c>
      <c r="N28" s="20"/>
      <c r="O28" s="20">
        <v>128.13</v>
      </c>
      <c r="P28" s="20"/>
      <c r="Q28" s="20">
        <v>121.15</v>
      </c>
      <c r="R28" s="20"/>
      <c r="S28" s="33">
        <v>110.67</v>
      </c>
      <c r="T28" s="33"/>
      <c r="U28" s="84">
        <v>98.42</v>
      </c>
      <c r="V28" s="20">
        <v>109.71</v>
      </c>
      <c r="W28" s="20"/>
      <c r="X28" s="20">
        <v>117.48</v>
      </c>
      <c r="Y28" s="20"/>
      <c r="Z28" s="20">
        <v>116.48</v>
      </c>
      <c r="AA28" s="20"/>
      <c r="AB28" s="20">
        <v>113.31</v>
      </c>
      <c r="AC28" s="20"/>
      <c r="AD28" s="20">
        <v>107.4</v>
      </c>
      <c r="AE28" s="20"/>
      <c r="AF28" s="20">
        <v>100.08</v>
      </c>
      <c r="AG28" s="20"/>
      <c r="AH28" s="20">
        <v>86.2</v>
      </c>
      <c r="AI28" s="7"/>
      <c r="AJ28" s="7"/>
      <c r="AK28" s="7"/>
      <c r="AL28" s="7"/>
      <c r="AM28" s="7"/>
      <c r="AN28" s="7"/>
      <c r="AO28" s="7"/>
    </row>
    <row r="29" spans="7:41" ht="14.25" customHeight="1">
      <c r="G29" s="86" t="s">
        <v>32</v>
      </c>
      <c r="H29" s="67"/>
      <c r="I29" s="43">
        <v>95.19</v>
      </c>
      <c r="J29" s="58"/>
      <c r="K29" s="62">
        <v>118.49</v>
      </c>
      <c r="L29" s="58"/>
      <c r="M29" s="59">
        <v>121.51</v>
      </c>
      <c r="N29" s="58"/>
      <c r="O29" s="62">
        <v>116.12</v>
      </c>
      <c r="P29" s="58"/>
      <c r="Q29" s="62">
        <v>107.41</v>
      </c>
      <c r="R29" s="63"/>
      <c r="S29" s="64">
        <v>100.93</v>
      </c>
      <c r="T29" s="57"/>
      <c r="U29" s="80">
        <v>89.95</v>
      </c>
      <c r="V29" s="60">
        <v>85.27</v>
      </c>
      <c r="W29" s="58"/>
      <c r="X29" s="59">
        <v>98.91</v>
      </c>
      <c r="Y29" s="58"/>
      <c r="Z29" s="62">
        <v>102.49</v>
      </c>
      <c r="AA29" s="58"/>
      <c r="AB29" s="59">
        <v>98.84</v>
      </c>
      <c r="AC29" s="58"/>
      <c r="AD29" s="62">
        <v>94.5</v>
      </c>
      <c r="AE29" s="65"/>
      <c r="AF29" s="20">
        <v>90.3</v>
      </c>
      <c r="AG29" s="13"/>
      <c r="AH29" s="13">
        <v>82.94</v>
      </c>
      <c r="AI29" s="7"/>
      <c r="AJ29" s="7"/>
      <c r="AK29" s="7"/>
      <c r="AL29" s="7"/>
      <c r="AM29" s="7"/>
      <c r="AN29" s="7"/>
      <c r="AO29" s="7"/>
    </row>
    <row r="30" spans="7:41" ht="14.25" customHeight="1">
      <c r="G30" s="9" t="s">
        <v>36</v>
      </c>
      <c r="H30" s="6"/>
      <c r="I30" s="43">
        <v>110.51</v>
      </c>
      <c r="J30" s="58"/>
      <c r="K30" s="59">
        <v>115.33</v>
      </c>
      <c r="L30" s="58"/>
      <c r="M30" s="59">
        <v>112.89</v>
      </c>
      <c r="N30" s="58"/>
      <c r="O30" s="59">
        <v>108.48</v>
      </c>
      <c r="P30" s="58"/>
      <c r="Q30" s="59">
        <v>102.28</v>
      </c>
      <c r="R30" s="58"/>
      <c r="S30" s="60">
        <v>95.71</v>
      </c>
      <c r="T30" s="13"/>
      <c r="U30" s="80">
        <v>83.16</v>
      </c>
      <c r="V30" s="60">
        <v>88.65</v>
      </c>
      <c r="W30" s="58"/>
      <c r="X30" s="59">
        <v>96.85</v>
      </c>
      <c r="Y30" s="58"/>
      <c r="Z30" s="59">
        <v>94.58</v>
      </c>
      <c r="AA30" s="58"/>
      <c r="AB30" s="59">
        <v>91.49</v>
      </c>
      <c r="AC30" s="58"/>
      <c r="AD30" s="59">
        <v>87.13</v>
      </c>
      <c r="AE30" s="61"/>
      <c r="AF30" s="13">
        <v>82.88</v>
      </c>
      <c r="AG30" s="13"/>
      <c r="AH30" s="13">
        <v>76.08</v>
      </c>
      <c r="AI30" s="7"/>
      <c r="AJ30" s="7"/>
      <c r="AK30" s="7"/>
      <c r="AL30" s="7"/>
      <c r="AM30" s="7"/>
      <c r="AN30" s="7"/>
      <c r="AO30" s="7"/>
    </row>
    <row r="31" spans="7:41" ht="14.25" customHeight="1">
      <c r="G31" s="9" t="s">
        <v>33</v>
      </c>
      <c r="H31" s="6"/>
      <c r="I31" s="20">
        <v>110.38</v>
      </c>
      <c r="J31" s="20"/>
      <c r="K31" s="20">
        <v>123.86</v>
      </c>
      <c r="L31" s="20"/>
      <c r="M31" s="20">
        <v>124.5</v>
      </c>
      <c r="N31" s="20"/>
      <c r="O31" s="20">
        <v>117.59</v>
      </c>
      <c r="P31" s="20"/>
      <c r="Q31" s="20">
        <v>109.37</v>
      </c>
      <c r="R31" s="20"/>
      <c r="S31" s="20">
        <v>103.07</v>
      </c>
      <c r="T31" s="20"/>
      <c r="U31" s="33">
        <v>92.79</v>
      </c>
      <c r="V31" s="25">
        <v>85.4</v>
      </c>
      <c r="W31" s="20"/>
      <c r="X31" s="20">
        <v>104.15</v>
      </c>
      <c r="Y31" s="20"/>
      <c r="Z31" s="20">
        <v>106.49</v>
      </c>
      <c r="AA31" s="20"/>
      <c r="AB31" s="20">
        <v>102.02</v>
      </c>
      <c r="AC31" s="20"/>
      <c r="AD31" s="20">
        <v>95.65</v>
      </c>
      <c r="AE31" s="20"/>
      <c r="AF31" s="20">
        <v>89.77</v>
      </c>
      <c r="AG31" s="20"/>
      <c r="AH31" s="20">
        <v>86.02</v>
      </c>
      <c r="AI31" s="7"/>
      <c r="AJ31" s="7"/>
      <c r="AK31" s="7"/>
      <c r="AL31" s="7"/>
      <c r="AM31" s="7"/>
      <c r="AN31" s="7"/>
      <c r="AO31" s="7"/>
    </row>
    <row r="32" spans="7:41" ht="13.5" customHeight="1">
      <c r="G32" s="9" t="s">
        <v>37</v>
      </c>
      <c r="H32" s="6"/>
      <c r="I32" s="20">
        <v>107.65</v>
      </c>
      <c r="J32" s="20"/>
      <c r="K32" s="20">
        <v>118.49</v>
      </c>
      <c r="L32" s="20"/>
      <c r="M32" s="20">
        <v>118.57</v>
      </c>
      <c r="N32" s="20"/>
      <c r="O32" s="20">
        <v>113.2</v>
      </c>
      <c r="P32" s="20"/>
      <c r="Q32" s="20">
        <v>107.58</v>
      </c>
      <c r="R32" s="20"/>
      <c r="S32" s="20">
        <v>99.51</v>
      </c>
      <c r="T32" s="20"/>
      <c r="U32" s="33">
        <v>87.73</v>
      </c>
      <c r="V32" s="25">
        <v>88.35</v>
      </c>
      <c r="W32" s="20"/>
      <c r="X32" s="20">
        <v>99.09</v>
      </c>
      <c r="Y32" s="20"/>
      <c r="Z32" s="20">
        <v>100.26</v>
      </c>
      <c r="AA32" s="20"/>
      <c r="AB32" s="20">
        <v>97.75</v>
      </c>
      <c r="AC32" s="20"/>
      <c r="AD32" s="20">
        <v>93.15</v>
      </c>
      <c r="AE32" s="20"/>
      <c r="AF32" s="20">
        <v>88.89</v>
      </c>
      <c r="AG32" s="20"/>
      <c r="AH32" s="20">
        <v>81.43</v>
      </c>
      <c r="AI32" s="7"/>
      <c r="AJ32" s="7"/>
      <c r="AK32" s="7"/>
      <c r="AL32" s="7"/>
      <c r="AM32" s="7"/>
      <c r="AN32" s="7"/>
      <c r="AO32" s="7"/>
    </row>
    <row r="33" spans="7:41" ht="13.5" customHeight="1">
      <c r="G33" s="9" t="s">
        <v>34</v>
      </c>
      <c r="H33" s="6"/>
      <c r="I33" s="20">
        <v>101.54</v>
      </c>
      <c r="J33" s="20"/>
      <c r="K33" s="20">
        <v>109.94</v>
      </c>
      <c r="L33" s="20"/>
      <c r="M33" s="20">
        <v>109.48</v>
      </c>
      <c r="N33" s="20"/>
      <c r="O33" s="20">
        <v>100.84</v>
      </c>
      <c r="P33" s="20"/>
      <c r="Q33" s="20">
        <v>94.56</v>
      </c>
      <c r="R33" s="20"/>
      <c r="S33" s="20">
        <v>88.69</v>
      </c>
      <c r="T33" s="20"/>
      <c r="U33" s="33">
        <v>80.89</v>
      </c>
      <c r="V33" s="25">
        <v>82.46</v>
      </c>
      <c r="W33" s="20"/>
      <c r="X33" s="20">
        <v>90.77</v>
      </c>
      <c r="Y33" s="20"/>
      <c r="Z33" s="20">
        <v>93.06</v>
      </c>
      <c r="AA33" s="20"/>
      <c r="AB33" s="20">
        <v>89.09</v>
      </c>
      <c r="AC33" s="20"/>
      <c r="AD33" s="20">
        <v>83.19</v>
      </c>
      <c r="AE33" s="20"/>
      <c r="AF33" s="20">
        <v>80.01</v>
      </c>
      <c r="AG33" s="20"/>
      <c r="AH33" s="20">
        <v>74.63</v>
      </c>
      <c r="AI33" s="7"/>
      <c r="AJ33" s="7"/>
      <c r="AK33" s="7"/>
      <c r="AL33" s="7"/>
      <c r="AM33" s="7"/>
      <c r="AN33" s="7"/>
      <c r="AO33" s="7"/>
    </row>
    <row r="34" spans="8:41" ht="14.25" customHeight="1">
      <c r="H34" s="6"/>
      <c r="I34" s="20"/>
      <c r="J34" s="1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33"/>
      <c r="V34" s="25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7"/>
      <c r="AJ34" s="7"/>
      <c r="AK34" s="7"/>
      <c r="AL34" s="7"/>
      <c r="AM34" s="7"/>
      <c r="AN34" s="7"/>
      <c r="AO34" s="7"/>
    </row>
    <row r="35" spans="9:41" ht="13.5">
      <c r="I35" s="20"/>
      <c r="J35" s="13"/>
      <c r="K35" s="20"/>
      <c r="L35" s="20"/>
      <c r="M35" s="38"/>
      <c r="N35" s="38"/>
      <c r="O35" s="38"/>
      <c r="P35" s="38"/>
      <c r="Q35" s="83"/>
      <c r="R35" s="38"/>
      <c r="S35" s="38"/>
      <c r="T35" s="38"/>
      <c r="U35" s="39"/>
      <c r="V35" s="40"/>
      <c r="W35" s="38"/>
      <c r="AH35" s="51" t="s">
        <v>30</v>
      </c>
      <c r="AJ35" s="7"/>
      <c r="AK35" s="7"/>
      <c r="AL35" s="7"/>
      <c r="AM35" s="7"/>
      <c r="AN35" s="7"/>
      <c r="AO35" s="7"/>
    </row>
    <row r="36" spans="9:34" ht="12" customHeight="1">
      <c r="I36" s="6"/>
      <c r="K36" s="6"/>
      <c r="M36" s="6"/>
      <c r="S36" s="7"/>
      <c r="T36" s="7"/>
      <c r="V36" s="7"/>
      <c r="AB36" s="90" t="s">
        <v>42</v>
      </c>
      <c r="AC36" s="90"/>
      <c r="AD36" s="90"/>
      <c r="AE36" s="90"/>
      <c r="AF36" s="90"/>
      <c r="AG36" s="90"/>
      <c r="AH36" s="90"/>
    </row>
    <row r="37" ht="13.5" customHeight="1"/>
    <row r="38" spans="8:24" ht="12.75">
      <c r="H38" s="8"/>
      <c r="X38" s="52"/>
    </row>
    <row r="39" spans="7:26" ht="12.75">
      <c r="G39" s="3"/>
      <c r="H39" s="16"/>
      <c r="J39" s="15" t="s">
        <v>11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Z39" t="s">
        <v>12</v>
      </c>
    </row>
    <row r="40" spans="2:34" ht="15.75" customHeight="1">
      <c r="B40" t="s">
        <v>39</v>
      </c>
      <c r="F40" t="s">
        <v>39</v>
      </c>
      <c r="G40" s="42" t="s">
        <v>0</v>
      </c>
      <c r="H40" s="4" t="s">
        <v>1</v>
      </c>
      <c r="N40" t="s">
        <v>13</v>
      </c>
      <c r="W40" s="15"/>
      <c r="Y40" t="s">
        <v>13</v>
      </c>
      <c r="Z40" s="15"/>
      <c r="AA40" s="15"/>
      <c r="AB40" s="15"/>
      <c r="AC40" s="15" t="s">
        <v>24</v>
      </c>
      <c r="AD40" s="15"/>
      <c r="AE40" s="15"/>
      <c r="AF40" s="9"/>
      <c r="AG40" s="9"/>
      <c r="AH40" s="9"/>
    </row>
    <row r="41" spans="6:34" ht="15" customHeight="1">
      <c r="F41" s="2">
        <v>2012</v>
      </c>
      <c r="G41" s="42"/>
      <c r="H41" s="3"/>
      <c r="I41" s="5"/>
      <c r="J41" s="4" t="s">
        <v>15</v>
      </c>
      <c r="K41" s="5"/>
      <c r="L41" s="4" t="s">
        <v>2</v>
      </c>
      <c r="M41" s="5"/>
      <c r="N41" s="4" t="s">
        <v>3</v>
      </c>
      <c r="O41" s="5"/>
      <c r="P41" s="4" t="s">
        <v>4</v>
      </c>
      <c r="Q41" s="5"/>
      <c r="R41" s="4" t="s">
        <v>5</v>
      </c>
      <c r="S41" s="5"/>
      <c r="T41" s="11" t="s">
        <v>6</v>
      </c>
      <c r="U41" s="9" t="s">
        <v>7</v>
      </c>
      <c r="V41" s="10"/>
      <c r="W41" s="4" t="s">
        <v>15</v>
      </c>
      <c r="X41" s="5"/>
      <c r="Y41" s="4" t="s">
        <v>2</v>
      </c>
      <c r="Z41" s="5"/>
      <c r="AA41" s="4" t="s">
        <v>3</v>
      </c>
      <c r="AB41" s="5"/>
      <c r="AC41" s="4" t="s">
        <v>8</v>
      </c>
      <c r="AD41" s="5"/>
      <c r="AE41" s="12" t="s">
        <v>5</v>
      </c>
      <c r="AF41" s="14" t="s">
        <v>17</v>
      </c>
      <c r="AG41" s="14"/>
      <c r="AH41" s="26" t="s">
        <v>18</v>
      </c>
    </row>
    <row r="42" spans="6:34" ht="12.75">
      <c r="F42" s="68">
        <v>40920</v>
      </c>
      <c r="G42" s="48" t="s">
        <v>41</v>
      </c>
      <c r="H42" s="2">
        <v>1509</v>
      </c>
      <c r="I42" s="27">
        <v>1</v>
      </c>
      <c r="J42" s="27"/>
      <c r="K42" s="27">
        <v>37</v>
      </c>
      <c r="L42" s="27"/>
      <c r="M42" s="53">
        <v>278</v>
      </c>
      <c r="N42" s="27"/>
      <c r="O42" s="53">
        <v>341</v>
      </c>
      <c r="P42" s="53"/>
      <c r="Q42" s="53">
        <v>191</v>
      </c>
      <c r="R42" s="53"/>
      <c r="S42" s="53">
        <v>33</v>
      </c>
      <c r="T42" s="53"/>
      <c r="U42" s="72">
        <v>10</v>
      </c>
      <c r="V42" s="53">
        <v>1</v>
      </c>
      <c r="W42" s="53"/>
      <c r="X42" s="53">
        <v>38</v>
      </c>
      <c r="Y42" s="53"/>
      <c r="Z42" s="53">
        <v>256</v>
      </c>
      <c r="AA42" s="53"/>
      <c r="AB42" s="53">
        <v>234</v>
      </c>
      <c r="AC42" s="53"/>
      <c r="AD42" s="53">
        <v>69</v>
      </c>
      <c r="AE42" s="53"/>
      <c r="AF42" s="53">
        <v>12</v>
      </c>
      <c r="AG42" s="53"/>
      <c r="AH42" s="53">
        <v>8</v>
      </c>
    </row>
    <row r="43" spans="6:34" ht="12.75">
      <c r="F43" s="68">
        <v>40921</v>
      </c>
      <c r="G43" s="48" t="s">
        <v>19</v>
      </c>
      <c r="H43" s="2">
        <v>1346</v>
      </c>
      <c r="I43" s="27"/>
      <c r="J43" s="27"/>
      <c r="K43" s="27">
        <v>22</v>
      </c>
      <c r="L43" s="27"/>
      <c r="M43" s="27">
        <v>115</v>
      </c>
      <c r="N43" s="27"/>
      <c r="O43" s="53">
        <v>297</v>
      </c>
      <c r="P43" s="53"/>
      <c r="Q43" s="53">
        <v>236</v>
      </c>
      <c r="R43" s="53"/>
      <c r="S43" s="53">
        <v>70</v>
      </c>
      <c r="T43" s="53"/>
      <c r="U43" s="72">
        <v>12</v>
      </c>
      <c r="V43" s="53"/>
      <c r="W43" s="53"/>
      <c r="X43" s="53">
        <v>33</v>
      </c>
      <c r="Y43" s="53"/>
      <c r="Z43" s="53">
        <v>120</v>
      </c>
      <c r="AA43" s="53"/>
      <c r="AB43" s="53">
        <v>272</v>
      </c>
      <c r="AC43" s="53"/>
      <c r="AD43" s="53">
        <v>138</v>
      </c>
      <c r="AE43" s="53"/>
      <c r="AF43" s="53">
        <v>23</v>
      </c>
      <c r="AG43" s="53"/>
      <c r="AH43" s="53">
        <v>8</v>
      </c>
    </row>
    <row r="44" spans="6:34" ht="12.75">
      <c r="F44" s="68">
        <v>40926</v>
      </c>
      <c r="G44" s="48" t="s">
        <v>26</v>
      </c>
      <c r="H44" s="2">
        <v>625</v>
      </c>
      <c r="I44" s="27">
        <v>1</v>
      </c>
      <c r="J44" s="27"/>
      <c r="K44" s="27">
        <v>8</v>
      </c>
      <c r="L44" s="27"/>
      <c r="M44" s="27">
        <v>52</v>
      </c>
      <c r="N44" s="27"/>
      <c r="O44" s="53">
        <v>103</v>
      </c>
      <c r="P44" s="53"/>
      <c r="Q44" s="53">
        <v>124</v>
      </c>
      <c r="R44" s="53"/>
      <c r="S44" s="53">
        <v>45</v>
      </c>
      <c r="T44" s="53"/>
      <c r="U44" s="72">
        <v>6</v>
      </c>
      <c r="V44" s="53"/>
      <c r="W44" s="53"/>
      <c r="X44" s="53">
        <v>7</v>
      </c>
      <c r="Y44" s="53"/>
      <c r="Z44" s="53">
        <v>59</v>
      </c>
      <c r="AA44" s="53"/>
      <c r="AB44" s="53">
        <v>102</v>
      </c>
      <c r="AC44" s="53"/>
      <c r="AD44" s="53">
        <v>90</v>
      </c>
      <c r="AE44" s="53"/>
      <c r="AF44" s="53">
        <v>25</v>
      </c>
      <c r="AG44" s="53"/>
      <c r="AH44" s="53">
        <v>3</v>
      </c>
    </row>
    <row r="45" spans="6:34" ht="12.75">
      <c r="F45" s="68">
        <v>40927</v>
      </c>
      <c r="G45" s="48" t="s">
        <v>23</v>
      </c>
      <c r="H45" s="2">
        <v>982</v>
      </c>
      <c r="I45" s="53">
        <v>2</v>
      </c>
      <c r="J45" s="27"/>
      <c r="K45" s="27">
        <v>16</v>
      </c>
      <c r="L45" s="27"/>
      <c r="M45" s="27">
        <v>117</v>
      </c>
      <c r="N45" s="27"/>
      <c r="O45" s="53">
        <v>142</v>
      </c>
      <c r="P45" s="53"/>
      <c r="Q45" s="53">
        <v>178</v>
      </c>
      <c r="R45" s="53"/>
      <c r="S45" s="53">
        <v>47</v>
      </c>
      <c r="T45" s="53"/>
      <c r="U45" s="72">
        <v>12</v>
      </c>
      <c r="V45" s="53"/>
      <c r="W45" s="53"/>
      <c r="X45" s="53">
        <v>30</v>
      </c>
      <c r="Y45" s="53"/>
      <c r="Z45" s="53">
        <v>124</v>
      </c>
      <c r="AA45" s="53"/>
      <c r="AB45" s="53">
        <v>170</v>
      </c>
      <c r="AC45" s="53"/>
      <c r="AD45" s="53">
        <v>121</v>
      </c>
      <c r="AE45" s="53"/>
      <c r="AF45" s="53">
        <v>21</v>
      </c>
      <c r="AG45" s="53"/>
      <c r="AH45" s="53">
        <v>2</v>
      </c>
    </row>
    <row r="46" spans="6:34" ht="12.75">
      <c r="F46" s="68">
        <v>40928</v>
      </c>
      <c r="G46" s="48" t="s">
        <v>19</v>
      </c>
      <c r="H46" s="2">
        <v>1544</v>
      </c>
      <c r="I46" s="27"/>
      <c r="J46" s="27"/>
      <c r="K46" s="27">
        <v>24</v>
      </c>
      <c r="L46" s="27"/>
      <c r="M46" s="27">
        <v>129</v>
      </c>
      <c r="N46" s="27"/>
      <c r="O46" s="53">
        <v>290</v>
      </c>
      <c r="P46" s="53"/>
      <c r="Q46" s="53">
        <v>287</v>
      </c>
      <c r="R46" s="53"/>
      <c r="S46" s="53">
        <v>109</v>
      </c>
      <c r="T46" s="53"/>
      <c r="U46" s="72">
        <v>25</v>
      </c>
      <c r="V46" s="53"/>
      <c r="W46" s="53"/>
      <c r="X46" s="53">
        <v>26</v>
      </c>
      <c r="Y46" s="53"/>
      <c r="Z46" s="53">
        <v>134</v>
      </c>
      <c r="AA46" s="53"/>
      <c r="AB46" s="53">
        <v>278</v>
      </c>
      <c r="AC46" s="53"/>
      <c r="AD46" s="53">
        <v>186</v>
      </c>
      <c r="AE46" s="53"/>
      <c r="AF46" s="53">
        <v>51</v>
      </c>
      <c r="AG46" s="53"/>
      <c r="AH46" s="53">
        <v>5</v>
      </c>
    </row>
    <row r="47" spans="6:34" ht="12.75">
      <c r="F47" s="68">
        <v>40941</v>
      </c>
      <c r="G47" s="48" t="s">
        <v>41</v>
      </c>
      <c r="H47" s="2">
        <v>878</v>
      </c>
      <c r="I47" s="27">
        <v>3</v>
      </c>
      <c r="J47" s="27"/>
      <c r="K47" s="27">
        <v>16</v>
      </c>
      <c r="L47" s="27"/>
      <c r="M47" s="27">
        <v>133</v>
      </c>
      <c r="N47" s="27"/>
      <c r="O47" s="53">
        <v>203</v>
      </c>
      <c r="P47" s="53"/>
      <c r="Q47" s="53">
        <v>126</v>
      </c>
      <c r="R47" s="53"/>
      <c r="S47" s="53">
        <v>21</v>
      </c>
      <c r="T47" s="53"/>
      <c r="U47" s="72">
        <v>5</v>
      </c>
      <c r="V47" s="53">
        <v>2</v>
      </c>
      <c r="W47" s="53"/>
      <c r="X47" s="53">
        <v>24</v>
      </c>
      <c r="Y47" s="53"/>
      <c r="Z47" s="53">
        <v>148</v>
      </c>
      <c r="AA47" s="53"/>
      <c r="AB47" s="53">
        <v>128</v>
      </c>
      <c r="AC47" s="53"/>
      <c r="AD47" s="53">
        <v>62</v>
      </c>
      <c r="AE47" s="53"/>
      <c r="AF47" s="53">
        <v>4</v>
      </c>
      <c r="AG47" s="53"/>
      <c r="AH47" s="53">
        <v>3</v>
      </c>
    </row>
    <row r="48" spans="6:34" ht="12.75">
      <c r="F48" s="68">
        <v>40942</v>
      </c>
      <c r="G48" s="48" t="s">
        <v>19</v>
      </c>
      <c r="H48" s="2">
        <v>1750</v>
      </c>
      <c r="I48" s="27">
        <v>5</v>
      </c>
      <c r="J48" s="27"/>
      <c r="K48" s="27">
        <v>21</v>
      </c>
      <c r="L48" s="27"/>
      <c r="M48" s="27">
        <v>203</v>
      </c>
      <c r="N48" s="27"/>
      <c r="O48" s="53">
        <v>374</v>
      </c>
      <c r="P48" s="53"/>
      <c r="Q48" s="53">
        <v>279</v>
      </c>
      <c r="R48" s="53"/>
      <c r="S48" s="53">
        <v>96</v>
      </c>
      <c r="T48" s="53"/>
      <c r="U48" s="72">
        <v>25</v>
      </c>
      <c r="V48" s="53">
        <v>4</v>
      </c>
      <c r="W48" s="53"/>
      <c r="X48" s="53">
        <v>51</v>
      </c>
      <c r="Y48" s="53"/>
      <c r="Z48" s="53">
        <v>189</v>
      </c>
      <c r="AA48" s="53"/>
      <c r="AB48" s="53">
        <v>300</v>
      </c>
      <c r="AC48" s="53"/>
      <c r="AD48" s="53">
        <v>167</v>
      </c>
      <c r="AE48" s="53"/>
      <c r="AF48" s="53">
        <v>28</v>
      </c>
      <c r="AG48" s="53"/>
      <c r="AH48" s="53">
        <v>8</v>
      </c>
    </row>
    <row r="49" spans="6:34" ht="12.75">
      <c r="F49" s="68">
        <v>40948</v>
      </c>
      <c r="G49" s="48" t="s">
        <v>41</v>
      </c>
      <c r="H49" s="2">
        <v>963</v>
      </c>
      <c r="I49" s="27"/>
      <c r="J49" s="27"/>
      <c r="K49" s="27">
        <v>30</v>
      </c>
      <c r="L49" s="27"/>
      <c r="M49" s="27">
        <v>154</v>
      </c>
      <c r="N49" s="27"/>
      <c r="O49" s="53">
        <v>213</v>
      </c>
      <c r="P49" s="53"/>
      <c r="Q49" s="53">
        <v>83</v>
      </c>
      <c r="R49" s="53"/>
      <c r="S49" s="53">
        <v>28</v>
      </c>
      <c r="T49" s="53"/>
      <c r="U49" s="72">
        <v>3</v>
      </c>
      <c r="V49" s="53"/>
      <c r="W49" s="53"/>
      <c r="X49" s="53">
        <v>34</v>
      </c>
      <c r="Y49" s="53"/>
      <c r="Z49" s="53">
        <v>152</v>
      </c>
      <c r="AA49" s="53"/>
      <c r="AB49" s="53">
        <v>193</v>
      </c>
      <c r="AC49" s="53"/>
      <c r="AD49" s="53">
        <v>58</v>
      </c>
      <c r="AE49" s="53"/>
      <c r="AF49" s="53">
        <v>14</v>
      </c>
      <c r="AG49" s="53"/>
      <c r="AH49" s="53">
        <v>1</v>
      </c>
    </row>
    <row r="50" spans="6:34" ht="12.75">
      <c r="F50" s="68">
        <v>40949</v>
      </c>
      <c r="G50" s="48" t="s">
        <v>19</v>
      </c>
      <c r="H50" s="2">
        <v>1087</v>
      </c>
      <c r="I50" s="27"/>
      <c r="J50" s="27"/>
      <c r="K50" s="27">
        <v>17</v>
      </c>
      <c r="L50" s="27"/>
      <c r="M50" s="27">
        <v>125</v>
      </c>
      <c r="N50" s="27"/>
      <c r="O50" s="53">
        <v>203</v>
      </c>
      <c r="P50" s="53"/>
      <c r="Q50" s="53">
        <v>172</v>
      </c>
      <c r="R50" s="53"/>
      <c r="S50" s="53">
        <v>65</v>
      </c>
      <c r="T50" s="53"/>
      <c r="U50" s="72">
        <v>22</v>
      </c>
      <c r="V50" s="53"/>
      <c r="W50" s="53"/>
      <c r="X50" s="53">
        <v>12</v>
      </c>
      <c r="Y50" s="53"/>
      <c r="Z50" s="53">
        <v>111</v>
      </c>
      <c r="AA50" s="53"/>
      <c r="AB50" s="53">
        <v>184</v>
      </c>
      <c r="AC50" s="53"/>
      <c r="AD50" s="53">
        <v>124</v>
      </c>
      <c r="AE50" s="53"/>
      <c r="AF50" s="53">
        <v>43</v>
      </c>
      <c r="AG50" s="53"/>
      <c r="AH50" s="53">
        <v>9</v>
      </c>
    </row>
    <row r="51" spans="6:34" ht="12.75">
      <c r="F51" s="68">
        <v>40961</v>
      </c>
      <c r="G51" s="48" t="s">
        <v>26</v>
      </c>
      <c r="H51" s="2">
        <v>687</v>
      </c>
      <c r="I51" s="27">
        <v>4</v>
      </c>
      <c r="J51" s="27"/>
      <c r="K51" s="27">
        <v>15</v>
      </c>
      <c r="L51" s="27"/>
      <c r="M51" s="53">
        <v>71</v>
      </c>
      <c r="N51" s="27"/>
      <c r="O51" s="53">
        <v>114</v>
      </c>
      <c r="P51" s="53"/>
      <c r="Q51" s="53">
        <v>126</v>
      </c>
      <c r="R51" s="53"/>
      <c r="S51" s="53">
        <v>46</v>
      </c>
      <c r="T51" s="53"/>
      <c r="U51" s="72">
        <v>10</v>
      </c>
      <c r="V51" s="53">
        <v>1</v>
      </c>
      <c r="W51" s="53"/>
      <c r="X51" s="53">
        <v>15</v>
      </c>
      <c r="Y51" s="53"/>
      <c r="Z51" s="53">
        <v>57</v>
      </c>
      <c r="AA51" s="53"/>
      <c r="AB51" s="53">
        <v>91</v>
      </c>
      <c r="AC51" s="53"/>
      <c r="AD51" s="53">
        <v>95</v>
      </c>
      <c r="AE51" s="53"/>
      <c r="AF51" s="53">
        <v>36</v>
      </c>
      <c r="AG51" s="53"/>
      <c r="AH51" s="53">
        <v>6</v>
      </c>
    </row>
    <row r="52" spans="6:34" ht="12.75">
      <c r="F52" s="68">
        <v>40962</v>
      </c>
      <c r="G52" s="48" t="s">
        <v>23</v>
      </c>
      <c r="H52" s="2">
        <v>563</v>
      </c>
      <c r="I52" s="27"/>
      <c r="J52" s="27"/>
      <c r="K52" s="27">
        <v>5</v>
      </c>
      <c r="L52" s="27"/>
      <c r="M52" s="53">
        <v>51</v>
      </c>
      <c r="N52" s="27"/>
      <c r="O52" s="53">
        <v>84</v>
      </c>
      <c r="P52" s="27"/>
      <c r="Q52" s="27">
        <v>86</v>
      </c>
      <c r="R52" s="27"/>
      <c r="S52" s="27">
        <v>20</v>
      </c>
      <c r="T52" s="27"/>
      <c r="U52" s="49">
        <v>10</v>
      </c>
      <c r="X52" s="27">
        <v>7</v>
      </c>
      <c r="Y52" s="27"/>
      <c r="Z52" s="27">
        <v>67</v>
      </c>
      <c r="AA52" s="30"/>
      <c r="AB52" s="27">
        <v>128</v>
      </c>
      <c r="AC52" s="53"/>
      <c r="AD52" s="27">
        <v>82</v>
      </c>
      <c r="AE52" s="27"/>
      <c r="AF52" s="27">
        <v>20</v>
      </c>
      <c r="AG52" s="27"/>
      <c r="AH52" s="27">
        <v>3</v>
      </c>
    </row>
    <row r="53" spans="6:34" ht="12.75">
      <c r="F53" s="68">
        <v>40963</v>
      </c>
      <c r="G53" s="48" t="s">
        <v>19</v>
      </c>
      <c r="H53" s="2">
        <v>1659</v>
      </c>
      <c r="I53" s="27">
        <v>1</v>
      </c>
      <c r="J53" s="27"/>
      <c r="K53" s="27">
        <v>6</v>
      </c>
      <c r="L53" s="27"/>
      <c r="M53" s="53">
        <v>116</v>
      </c>
      <c r="N53" s="27"/>
      <c r="O53" s="53">
        <v>377</v>
      </c>
      <c r="P53" s="27"/>
      <c r="Q53" s="27">
        <v>304</v>
      </c>
      <c r="R53" s="27"/>
      <c r="S53" s="27">
        <v>65</v>
      </c>
      <c r="T53" s="27"/>
      <c r="U53" s="49">
        <v>26</v>
      </c>
      <c r="V53" s="27">
        <v>5</v>
      </c>
      <c r="W53" s="27"/>
      <c r="X53" s="27">
        <v>25</v>
      </c>
      <c r="Y53" s="27"/>
      <c r="Z53" s="53">
        <v>141</v>
      </c>
      <c r="AA53" s="27"/>
      <c r="AB53" s="53">
        <v>343</v>
      </c>
      <c r="AC53" s="27"/>
      <c r="AD53" s="27">
        <v>189</v>
      </c>
      <c r="AE53" s="27"/>
      <c r="AF53" s="27">
        <v>51</v>
      </c>
      <c r="AG53" s="27"/>
      <c r="AH53" s="27">
        <v>10</v>
      </c>
    </row>
    <row r="54" spans="6:34" ht="12.75">
      <c r="F54" s="68">
        <v>40969</v>
      </c>
      <c r="G54" s="48" t="s">
        <v>41</v>
      </c>
      <c r="H54" s="2">
        <v>918</v>
      </c>
      <c r="I54" s="27"/>
      <c r="J54" s="27"/>
      <c r="K54" s="27">
        <v>27</v>
      </c>
      <c r="L54" s="27"/>
      <c r="M54" s="53">
        <v>121</v>
      </c>
      <c r="N54" s="27"/>
      <c r="O54" s="53">
        <v>215</v>
      </c>
      <c r="P54" s="27"/>
      <c r="Q54" s="27">
        <v>103</v>
      </c>
      <c r="R54" s="27"/>
      <c r="S54" s="27">
        <v>22</v>
      </c>
      <c r="T54" s="27"/>
      <c r="U54" s="49">
        <v>3</v>
      </c>
      <c r="V54" s="27">
        <v>2</v>
      </c>
      <c r="W54" s="27"/>
      <c r="X54" s="27">
        <v>31</v>
      </c>
      <c r="Y54" s="27"/>
      <c r="Z54" s="53">
        <v>140</v>
      </c>
      <c r="AA54" s="27"/>
      <c r="AB54" s="53">
        <v>153</v>
      </c>
      <c r="AC54" s="27"/>
      <c r="AD54" s="27">
        <v>80</v>
      </c>
      <c r="AE54" s="27"/>
      <c r="AF54" s="27">
        <v>15</v>
      </c>
      <c r="AG54" s="27"/>
      <c r="AH54" s="27">
        <v>6</v>
      </c>
    </row>
    <row r="55" spans="6:34" ht="12.75">
      <c r="F55" s="68">
        <v>40970</v>
      </c>
      <c r="G55" s="48" t="s">
        <v>19</v>
      </c>
      <c r="H55" s="2">
        <v>936</v>
      </c>
      <c r="I55" s="27"/>
      <c r="J55" s="27"/>
      <c r="K55" s="27">
        <v>12</v>
      </c>
      <c r="L55" s="27"/>
      <c r="M55" s="53">
        <v>90</v>
      </c>
      <c r="N55" s="27"/>
      <c r="O55" s="53">
        <v>157</v>
      </c>
      <c r="P55" s="27"/>
      <c r="Q55" s="27">
        <v>170</v>
      </c>
      <c r="R55" s="27"/>
      <c r="S55" s="27">
        <v>55</v>
      </c>
      <c r="T55" s="27"/>
      <c r="U55" s="49">
        <v>19</v>
      </c>
      <c r="V55" s="27"/>
      <c r="W55" s="27"/>
      <c r="X55" s="27">
        <v>19</v>
      </c>
      <c r="Y55" s="27"/>
      <c r="Z55" s="53">
        <v>95</v>
      </c>
      <c r="AA55" s="27"/>
      <c r="AB55" s="53">
        <v>155</v>
      </c>
      <c r="AD55" s="27">
        <v>137</v>
      </c>
      <c r="AE55" s="27"/>
      <c r="AF55" s="27">
        <v>21</v>
      </c>
      <c r="AG55" s="27"/>
      <c r="AH55" s="27">
        <v>6</v>
      </c>
    </row>
    <row r="56" spans="6:34" ht="12.75">
      <c r="F56" s="68">
        <v>40984</v>
      </c>
      <c r="G56" s="48" t="s">
        <v>19</v>
      </c>
      <c r="H56" s="2">
        <v>1571</v>
      </c>
      <c r="I56" s="27"/>
      <c r="J56" s="27"/>
      <c r="K56" s="27">
        <v>32</v>
      </c>
      <c r="L56" s="27"/>
      <c r="M56" s="53">
        <v>116</v>
      </c>
      <c r="N56" s="27"/>
      <c r="O56" s="53">
        <v>325</v>
      </c>
      <c r="P56" s="27"/>
      <c r="Q56" s="27">
        <v>220</v>
      </c>
      <c r="R56" s="27"/>
      <c r="S56" s="27">
        <v>117</v>
      </c>
      <c r="T56" s="27"/>
      <c r="U56" s="49">
        <v>17</v>
      </c>
      <c r="V56" s="27">
        <v>2</v>
      </c>
      <c r="W56" s="27"/>
      <c r="X56" s="27">
        <v>34</v>
      </c>
      <c r="Y56" s="27"/>
      <c r="Z56" s="53">
        <v>175</v>
      </c>
      <c r="AA56" s="27"/>
      <c r="AB56" s="53">
        <v>279</v>
      </c>
      <c r="AD56" s="27">
        <v>218</v>
      </c>
      <c r="AE56" s="27"/>
      <c r="AF56" s="27">
        <v>29</v>
      </c>
      <c r="AG56" s="27"/>
      <c r="AH56" s="27">
        <v>7</v>
      </c>
    </row>
    <row r="57" spans="6:34" ht="12.75">
      <c r="F57" s="68">
        <v>40990</v>
      </c>
      <c r="G57" s="48" t="s">
        <v>41</v>
      </c>
      <c r="H57" s="2">
        <v>1150</v>
      </c>
      <c r="I57" s="27">
        <v>2</v>
      </c>
      <c r="J57" s="27"/>
      <c r="K57" s="27">
        <v>53</v>
      </c>
      <c r="L57" s="27"/>
      <c r="M57" s="53">
        <v>177</v>
      </c>
      <c r="N57" s="27"/>
      <c r="O57" s="53">
        <v>209</v>
      </c>
      <c r="P57" s="27"/>
      <c r="Q57" s="27">
        <v>126</v>
      </c>
      <c r="R57" s="27"/>
      <c r="S57" s="27">
        <v>47</v>
      </c>
      <c r="T57" s="27"/>
      <c r="U57" s="49">
        <v>7</v>
      </c>
      <c r="V57" s="27">
        <v>5</v>
      </c>
      <c r="W57" s="27"/>
      <c r="X57" s="27">
        <v>41</v>
      </c>
      <c r="Y57" s="27"/>
      <c r="Z57" s="53">
        <v>176</v>
      </c>
      <c r="AA57" s="27"/>
      <c r="AB57" s="53">
        <v>230</v>
      </c>
      <c r="AD57" s="27">
        <v>60</v>
      </c>
      <c r="AE57" s="27"/>
      <c r="AF57" s="27">
        <v>13</v>
      </c>
      <c r="AG57" s="27"/>
      <c r="AH57" s="27">
        <v>4</v>
      </c>
    </row>
    <row r="58" spans="6:34" ht="12.75">
      <c r="F58" s="68">
        <v>40991</v>
      </c>
      <c r="G58" s="48" t="s">
        <v>19</v>
      </c>
      <c r="H58" s="2">
        <v>1137</v>
      </c>
      <c r="I58" s="27">
        <v>3</v>
      </c>
      <c r="J58" s="27"/>
      <c r="K58" s="27">
        <v>10</v>
      </c>
      <c r="L58" s="27"/>
      <c r="M58" s="53">
        <v>91</v>
      </c>
      <c r="N58" s="27"/>
      <c r="O58" s="53">
        <v>182</v>
      </c>
      <c r="P58" s="27"/>
      <c r="Q58" s="27">
        <v>211</v>
      </c>
      <c r="R58" s="27"/>
      <c r="S58" s="27">
        <v>115</v>
      </c>
      <c r="T58" s="27"/>
      <c r="U58" s="49">
        <v>29</v>
      </c>
      <c r="V58" s="27">
        <v>1</v>
      </c>
      <c r="W58" s="27"/>
      <c r="X58" s="27">
        <v>23</v>
      </c>
      <c r="Y58" s="27"/>
      <c r="Z58" s="53">
        <v>96</v>
      </c>
      <c r="AA58" s="27"/>
      <c r="AB58" s="53">
        <v>190</v>
      </c>
      <c r="AD58" s="27">
        <v>138</v>
      </c>
      <c r="AE58" s="27"/>
      <c r="AF58" s="27">
        <v>41</v>
      </c>
      <c r="AG58" s="27"/>
      <c r="AH58" s="27">
        <v>7</v>
      </c>
    </row>
    <row r="59" spans="6:34" ht="12.75">
      <c r="F59" s="68">
        <v>40996</v>
      </c>
      <c r="G59" s="48" t="s">
        <v>26</v>
      </c>
      <c r="H59" s="2">
        <v>639</v>
      </c>
      <c r="I59" s="27"/>
      <c r="J59" s="27"/>
      <c r="K59" s="27">
        <v>10</v>
      </c>
      <c r="L59" s="27"/>
      <c r="M59" s="53">
        <v>36</v>
      </c>
      <c r="N59" s="27"/>
      <c r="O59" s="53">
        <v>102</v>
      </c>
      <c r="P59" s="27"/>
      <c r="Q59" s="27">
        <v>119</v>
      </c>
      <c r="R59" s="27"/>
      <c r="S59" s="27">
        <v>50</v>
      </c>
      <c r="T59" s="27"/>
      <c r="U59" s="49">
        <v>9</v>
      </c>
      <c r="V59" s="27">
        <v>1</v>
      </c>
      <c r="W59" s="27"/>
      <c r="X59" s="27">
        <v>8</v>
      </c>
      <c r="Y59" s="27"/>
      <c r="Z59" s="53">
        <v>50</v>
      </c>
      <c r="AA59" s="27"/>
      <c r="AB59" s="53">
        <v>92</v>
      </c>
      <c r="AD59" s="27">
        <v>111</v>
      </c>
      <c r="AE59" s="27"/>
      <c r="AF59" s="27">
        <v>45</v>
      </c>
      <c r="AG59" s="27"/>
      <c r="AH59" s="27">
        <v>6</v>
      </c>
    </row>
    <row r="60" spans="6:34" ht="12.75">
      <c r="F60" s="68">
        <v>40997</v>
      </c>
      <c r="G60" s="48" t="s">
        <v>23</v>
      </c>
      <c r="H60" s="2">
        <v>456</v>
      </c>
      <c r="I60" s="27">
        <v>1</v>
      </c>
      <c r="J60" s="27"/>
      <c r="K60" s="27">
        <v>10</v>
      </c>
      <c r="L60" s="27"/>
      <c r="M60" s="53">
        <v>48</v>
      </c>
      <c r="N60" s="27"/>
      <c r="O60" s="53">
        <v>94</v>
      </c>
      <c r="P60" s="27"/>
      <c r="Q60" s="27">
        <v>55</v>
      </c>
      <c r="R60" s="27"/>
      <c r="S60" s="27">
        <v>19</v>
      </c>
      <c r="T60" s="27"/>
      <c r="U60" s="49">
        <v>6</v>
      </c>
      <c r="V60" s="27">
        <v>3</v>
      </c>
      <c r="W60" s="27"/>
      <c r="X60" s="27">
        <v>6</v>
      </c>
      <c r="Y60" s="27"/>
      <c r="Z60" s="53">
        <v>47</v>
      </c>
      <c r="AA60" s="27"/>
      <c r="AB60" s="53">
        <v>107</v>
      </c>
      <c r="AD60" s="27">
        <v>46</v>
      </c>
      <c r="AE60" s="27"/>
      <c r="AF60" s="27">
        <v>14</v>
      </c>
      <c r="AG60" s="27"/>
      <c r="AH60" s="27"/>
    </row>
    <row r="61" spans="6:34" ht="12.75">
      <c r="F61" s="68">
        <v>40998</v>
      </c>
      <c r="G61" s="48" t="s">
        <v>19</v>
      </c>
      <c r="H61" s="2">
        <v>1052</v>
      </c>
      <c r="I61" s="27">
        <v>1</v>
      </c>
      <c r="J61" s="27"/>
      <c r="K61" s="27">
        <v>21</v>
      </c>
      <c r="L61" s="27"/>
      <c r="M61" s="53">
        <v>61</v>
      </c>
      <c r="N61" s="27"/>
      <c r="O61" s="53">
        <v>163</v>
      </c>
      <c r="P61" s="27"/>
      <c r="Q61" s="27">
        <v>242</v>
      </c>
      <c r="R61" s="27"/>
      <c r="S61" s="27">
        <v>73</v>
      </c>
      <c r="T61" s="27"/>
      <c r="U61" s="49">
        <v>6</v>
      </c>
      <c r="V61" s="27">
        <v>2</v>
      </c>
      <c r="W61" s="27"/>
      <c r="X61" s="27">
        <v>17</v>
      </c>
      <c r="Y61" s="27"/>
      <c r="Z61" s="53">
        <v>90</v>
      </c>
      <c r="AA61" s="27"/>
      <c r="AB61" s="53">
        <v>170</v>
      </c>
      <c r="AD61" s="27">
        <v>171</v>
      </c>
      <c r="AE61" s="27"/>
      <c r="AF61" s="27">
        <v>32</v>
      </c>
      <c r="AG61" s="27"/>
      <c r="AH61" s="27">
        <v>3</v>
      </c>
    </row>
    <row r="62" spans="6:34" ht="12.75">
      <c r="F62" s="68">
        <v>41011</v>
      </c>
      <c r="G62" s="48" t="s">
        <v>41</v>
      </c>
      <c r="H62" s="2">
        <v>1009</v>
      </c>
      <c r="I62" s="27">
        <v>2</v>
      </c>
      <c r="J62" s="27"/>
      <c r="K62" s="27">
        <v>20</v>
      </c>
      <c r="L62" s="27"/>
      <c r="M62" s="53">
        <v>144</v>
      </c>
      <c r="N62" s="27"/>
      <c r="O62" s="53">
        <v>185</v>
      </c>
      <c r="P62" s="27"/>
      <c r="Q62" s="27">
        <v>127</v>
      </c>
      <c r="R62" s="27"/>
      <c r="S62" s="27">
        <v>44</v>
      </c>
      <c r="T62" s="27"/>
      <c r="U62" s="49">
        <v>11</v>
      </c>
      <c r="V62" s="27">
        <v>2</v>
      </c>
      <c r="W62" s="27"/>
      <c r="X62" s="27">
        <v>25</v>
      </c>
      <c r="Y62" s="27"/>
      <c r="Z62" s="53">
        <v>141</v>
      </c>
      <c r="AA62" s="27"/>
      <c r="AB62" s="53">
        <v>198</v>
      </c>
      <c r="AD62" s="27">
        <v>99</v>
      </c>
      <c r="AE62" s="27"/>
      <c r="AF62" s="27">
        <v>9</v>
      </c>
      <c r="AG62" s="27"/>
      <c r="AH62" s="27">
        <v>2</v>
      </c>
    </row>
    <row r="63" spans="6:34" ht="12.75">
      <c r="F63" s="68">
        <v>41012</v>
      </c>
      <c r="G63" s="48" t="s">
        <v>19</v>
      </c>
      <c r="H63" s="2">
        <v>1120</v>
      </c>
      <c r="I63" s="27"/>
      <c r="J63" s="27"/>
      <c r="K63" s="27">
        <v>16</v>
      </c>
      <c r="L63" s="27"/>
      <c r="M63" s="53">
        <v>80</v>
      </c>
      <c r="N63" s="27"/>
      <c r="O63" s="53">
        <v>199</v>
      </c>
      <c r="P63" s="27"/>
      <c r="Q63" s="27">
        <v>221</v>
      </c>
      <c r="R63" s="27"/>
      <c r="S63" s="27">
        <v>101</v>
      </c>
      <c r="T63" s="27"/>
      <c r="U63" s="49">
        <v>15</v>
      </c>
      <c r="V63" s="27">
        <v>1</v>
      </c>
      <c r="W63" s="27"/>
      <c r="X63" s="27">
        <v>7</v>
      </c>
      <c r="Y63" s="27"/>
      <c r="Z63" s="53">
        <v>91</v>
      </c>
      <c r="AA63" s="27"/>
      <c r="AB63" s="53">
        <v>187</v>
      </c>
      <c r="AD63" s="27">
        <v>144</v>
      </c>
      <c r="AE63" s="27"/>
      <c r="AF63" s="27">
        <v>51</v>
      </c>
      <c r="AG63" s="27"/>
      <c r="AH63" s="27">
        <v>7</v>
      </c>
    </row>
    <row r="64" spans="6:34" ht="12.75">
      <c r="F64" s="68">
        <v>41019</v>
      </c>
      <c r="G64" s="48" t="s">
        <v>19</v>
      </c>
      <c r="H64" s="2">
        <v>754</v>
      </c>
      <c r="I64" s="27"/>
      <c r="J64" s="27"/>
      <c r="K64" s="27">
        <v>6</v>
      </c>
      <c r="L64" s="27"/>
      <c r="M64" s="53">
        <v>84</v>
      </c>
      <c r="N64" s="27"/>
      <c r="O64" s="53">
        <v>107</v>
      </c>
      <c r="P64" s="27"/>
      <c r="Q64" s="27">
        <v>114</v>
      </c>
      <c r="R64" s="27"/>
      <c r="S64" s="27">
        <v>39</v>
      </c>
      <c r="T64" s="27"/>
      <c r="U64" s="49">
        <v>11</v>
      </c>
      <c r="V64" s="27"/>
      <c r="W64" s="27"/>
      <c r="X64" s="27">
        <v>10</v>
      </c>
      <c r="Y64" s="27"/>
      <c r="Z64" s="53">
        <v>86</v>
      </c>
      <c r="AA64" s="27"/>
      <c r="AB64" s="53">
        <v>169</v>
      </c>
      <c r="AD64" s="27">
        <v>93</v>
      </c>
      <c r="AE64" s="27"/>
      <c r="AF64" s="27">
        <v>26</v>
      </c>
      <c r="AG64" s="27"/>
      <c r="AH64" s="27">
        <v>9</v>
      </c>
    </row>
    <row r="65" spans="6:34" ht="12.75">
      <c r="F65" s="68">
        <v>41025</v>
      </c>
      <c r="G65" s="48" t="s">
        <v>23</v>
      </c>
      <c r="H65" s="2">
        <v>393</v>
      </c>
      <c r="I65" s="27">
        <v>1</v>
      </c>
      <c r="J65" s="27"/>
      <c r="K65" s="27">
        <v>8</v>
      </c>
      <c r="L65" s="27"/>
      <c r="M65" s="53">
        <v>38</v>
      </c>
      <c r="N65" s="27"/>
      <c r="O65" s="53">
        <v>68</v>
      </c>
      <c r="P65" s="27"/>
      <c r="Q65" s="27">
        <v>56</v>
      </c>
      <c r="R65" s="27"/>
      <c r="S65" s="27">
        <v>26</v>
      </c>
      <c r="T65" s="27"/>
      <c r="U65" s="49">
        <v>7</v>
      </c>
      <c r="V65" s="27"/>
      <c r="W65" s="27"/>
      <c r="X65" s="27">
        <v>12</v>
      </c>
      <c r="Y65" s="27"/>
      <c r="Z65" s="53">
        <v>62</v>
      </c>
      <c r="AA65" s="27"/>
      <c r="AB65" s="53">
        <v>64</v>
      </c>
      <c r="AD65" s="27">
        <v>33</v>
      </c>
      <c r="AE65" s="27"/>
      <c r="AF65" s="27">
        <v>17</v>
      </c>
      <c r="AG65" s="27"/>
      <c r="AH65" s="27">
        <v>1</v>
      </c>
    </row>
    <row r="66" spans="6:34" ht="12.75">
      <c r="F66" s="68">
        <v>41026</v>
      </c>
      <c r="G66" s="48" t="s">
        <v>19</v>
      </c>
      <c r="H66" s="2">
        <v>1377</v>
      </c>
      <c r="I66" s="27">
        <v>4</v>
      </c>
      <c r="J66" s="27"/>
      <c r="K66" s="27">
        <v>16</v>
      </c>
      <c r="L66" s="27"/>
      <c r="M66" s="53">
        <v>88</v>
      </c>
      <c r="N66" s="27"/>
      <c r="O66" s="53">
        <v>209</v>
      </c>
      <c r="P66" s="27"/>
      <c r="Q66" s="27">
        <v>231</v>
      </c>
      <c r="R66" s="27"/>
      <c r="S66" s="27">
        <v>84</v>
      </c>
      <c r="T66" s="27"/>
      <c r="U66" s="49">
        <v>27</v>
      </c>
      <c r="V66" s="27"/>
      <c r="W66" s="27"/>
      <c r="X66" s="27">
        <v>14</v>
      </c>
      <c r="Y66" s="27"/>
      <c r="Z66" s="53">
        <v>96</v>
      </c>
      <c r="AA66" s="27"/>
      <c r="AB66" s="53">
        <v>276</v>
      </c>
      <c r="AD66" s="27">
        <v>199</v>
      </c>
      <c r="AE66" s="27"/>
      <c r="AF66" s="27">
        <v>85</v>
      </c>
      <c r="AG66" s="27"/>
      <c r="AH66" s="27">
        <v>48</v>
      </c>
    </row>
    <row r="67" spans="6:34" ht="12.75">
      <c r="F67" s="68">
        <v>41032</v>
      </c>
      <c r="G67" s="48" t="s">
        <v>41</v>
      </c>
      <c r="H67" s="2">
        <v>767</v>
      </c>
      <c r="I67" s="27">
        <v>3</v>
      </c>
      <c r="J67" s="27"/>
      <c r="K67" s="27">
        <v>30</v>
      </c>
      <c r="L67" s="27"/>
      <c r="M67" s="53">
        <v>105</v>
      </c>
      <c r="N67" s="27"/>
      <c r="O67" s="53">
        <v>142</v>
      </c>
      <c r="P67" s="27"/>
      <c r="Q67" s="27">
        <v>90</v>
      </c>
      <c r="R67" s="27"/>
      <c r="S67" s="27">
        <v>23</v>
      </c>
      <c r="T67" s="27"/>
      <c r="U67" s="49">
        <v>7</v>
      </c>
      <c r="V67" s="27">
        <v>3</v>
      </c>
      <c r="W67" s="27"/>
      <c r="X67" s="27">
        <v>25</v>
      </c>
      <c r="Y67" s="27"/>
      <c r="Z67" s="53">
        <v>109</v>
      </c>
      <c r="AA67" s="27"/>
      <c r="AB67" s="53">
        <v>152</v>
      </c>
      <c r="AD67" s="27">
        <v>62</v>
      </c>
      <c r="AE67" s="27"/>
      <c r="AF67" s="27">
        <v>13</v>
      </c>
      <c r="AG67" s="27"/>
      <c r="AH67" s="27">
        <v>3</v>
      </c>
    </row>
    <row r="68" spans="6:34" ht="12.75">
      <c r="F68" s="68">
        <v>41033</v>
      </c>
      <c r="G68" s="48" t="s">
        <v>19</v>
      </c>
      <c r="H68" s="2">
        <v>887</v>
      </c>
      <c r="I68" s="27">
        <v>2</v>
      </c>
      <c r="J68" s="27"/>
      <c r="K68" s="27">
        <v>14</v>
      </c>
      <c r="L68" s="27"/>
      <c r="M68" s="53">
        <v>50</v>
      </c>
      <c r="N68" s="27"/>
      <c r="O68" s="53">
        <v>121</v>
      </c>
      <c r="P68" s="27"/>
      <c r="Q68" s="27">
        <v>169</v>
      </c>
      <c r="R68" s="27"/>
      <c r="S68" s="27">
        <v>64</v>
      </c>
      <c r="T68" s="27"/>
      <c r="U68" s="49">
        <v>20</v>
      </c>
      <c r="V68" s="27">
        <v>1</v>
      </c>
      <c r="W68" s="27"/>
      <c r="X68" s="27">
        <v>13</v>
      </c>
      <c r="Y68" s="27"/>
      <c r="Z68" s="53">
        <v>86</v>
      </c>
      <c r="AA68" s="27"/>
      <c r="AB68" s="53">
        <v>145</v>
      </c>
      <c r="AD68" s="27">
        <v>141</v>
      </c>
      <c r="AE68" s="27"/>
      <c r="AF68" s="27">
        <v>56</v>
      </c>
      <c r="AG68" s="27"/>
      <c r="AH68" s="27">
        <v>5</v>
      </c>
    </row>
    <row r="69" spans="6:34" ht="12.75">
      <c r="F69" s="68">
        <v>41047</v>
      </c>
      <c r="G69" s="48" t="s">
        <v>19</v>
      </c>
      <c r="H69" s="2">
        <v>1336</v>
      </c>
      <c r="I69" s="27">
        <v>3</v>
      </c>
      <c r="J69" s="27"/>
      <c r="K69" s="27">
        <v>17</v>
      </c>
      <c r="L69" s="27"/>
      <c r="M69" s="53">
        <v>116</v>
      </c>
      <c r="N69" s="27"/>
      <c r="O69" s="53">
        <v>211</v>
      </c>
      <c r="P69" s="27"/>
      <c r="Q69" s="27">
        <v>230</v>
      </c>
      <c r="R69" s="27"/>
      <c r="S69" s="27">
        <v>78</v>
      </c>
      <c r="T69" s="27"/>
      <c r="U69" s="49">
        <v>20</v>
      </c>
      <c r="V69" s="27">
        <v>5</v>
      </c>
      <c r="W69" s="27"/>
      <c r="X69" s="27">
        <v>22</v>
      </c>
      <c r="Y69" s="27"/>
      <c r="Z69" s="53">
        <v>126</v>
      </c>
      <c r="AA69" s="27"/>
      <c r="AB69" s="53">
        <v>264</v>
      </c>
      <c r="AD69" s="27">
        <v>176</v>
      </c>
      <c r="AE69" s="27"/>
      <c r="AF69" s="27">
        <v>56</v>
      </c>
      <c r="AG69" s="27"/>
      <c r="AH69" s="27">
        <v>12</v>
      </c>
    </row>
    <row r="70" spans="6:34" ht="12.75">
      <c r="F70" s="68">
        <v>41053</v>
      </c>
      <c r="G70" s="48" t="s">
        <v>41</v>
      </c>
      <c r="H70" s="2">
        <v>1247</v>
      </c>
      <c r="I70" s="27">
        <v>11</v>
      </c>
      <c r="J70" s="27"/>
      <c r="K70" s="27">
        <v>48</v>
      </c>
      <c r="L70" s="27"/>
      <c r="M70" s="53">
        <v>199</v>
      </c>
      <c r="N70" s="27"/>
      <c r="O70" s="53">
        <v>246</v>
      </c>
      <c r="P70" s="27"/>
      <c r="Q70" s="27">
        <v>93</v>
      </c>
      <c r="R70" s="27"/>
      <c r="S70" s="27">
        <v>33</v>
      </c>
      <c r="T70" s="27"/>
      <c r="U70" s="49">
        <v>5</v>
      </c>
      <c r="V70" s="27">
        <v>2</v>
      </c>
      <c r="W70" s="27"/>
      <c r="X70" s="27">
        <v>68</v>
      </c>
      <c r="Y70" s="27"/>
      <c r="Z70" s="53">
        <v>207</v>
      </c>
      <c r="AA70" s="27"/>
      <c r="AB70" s="53">
        <v>219</v>
      </c>
      <c r="AD70" s="27">
        <v>100</v>
      </c>
      <c r="AE70" s="27"/>
      <c r="AF70" s="27">
        <v>15</v>
      </c>
      <c r="AG70" s="27"/>
      <c r="AH70" s="27">
        <v>1</v>
      </c>
    </row>
    <row r="71" spans="6:34" ht="12.75">
      <c r="F71" s="68">
        <v>41054</v>
      </c>
      <c r="G71" s="48" t="s">
        <v>19</v>
      </c>
      <c r="H71" s="2">
        <v>1562</v>
      </c>
      <c r="I71" s="27">
        <v>3</v>
      </c>
      <c r="J71" s="27"/>
      <c r="K71" s="27">
        <v>52</v>
      </c>
      <c r="L71" s="27"/>
      <c r="M71" s="53">
        <v>168</v>
      </c>
      <c r="N71" s="27"/>
      <c r="O71" s="53">
        <v>298</v>
      </c>
      <c r="P71" s="27"/>
      <c r="Q71" s="27">
        <v>240</v>
      </c>
      <c r="R71" s="27"/>
      <c r="S71" s="27">
        <v>43</v>
      </c>
      <c r="T71" s="27"/>
      <c r="U71" s="49">
        <v>6</v>
      </c>
      <c r="V71" s="27">
        <v>3</v>
      </c>
      <c r="W71" s="27"/>
      <c r="X71" s="27">
        <v>87</v>
      </c>
      <c r="Y71" s="27"/>
      <c r="Z71" s="53">
        <v>171</v>
      </c>
      <c r="AA71" s="27"/>
      <c r="AB71" s="53">
        <v>284</v>
      </c>
      <c r="AD71" s="27">
        <v>159</v>
      </c>
      <c r="AE71" s="27"/>
      <c r="AF71" s="27">
        <v>41</v>
      </c>
      <c r="AG71" s="27"/>
      <c r="AH71" s="27">
        <v>7</v>
      </c>
    </row>
    <row r="72" spans="6:34" ht="12.75">
      <c r="F72" s="68">
        <v>41060</v>
      </c>
      <c r="G72" s="48" t="s">
        <v>26</v>
      </c>
      <c r="H72" s="2">
        <v>879</v>
      </c>
      <c r="I72" s="27">
        <v>1</v>
      </c>
      <c r="J72" s="27"/>
      <c r="K72" s="27">
        <v>5</v>
      </c>
      <c r="L72" s="27"/>
      <c r="M72" s="53">
        <v>54</v>
      </c>
      <c r="N72" s="27"/>
      <c r="O72" s="53">
        <v>167</v>
      </c>
      <c r="P72" s="27"/>
      <c r="Q72" s="27">
        <v>191</v>
      </c>
      <c r="R72" s="27"/>
      <c r="S72" s="27">
        <v>81</v>
      </c>
      <c r="T72" s="27"/>
      <c r="U72" s="49">
        <v>21</v>
      </c>
      <c r="V72" s="27">
        <v>2</v>
      </c>
      <c r="W72" s="27"/>
      <c r="X72" s="27">
        <v>7</v>
      </c>
      <c r="Y72" s="27"/>
      <c r="Z72" s="53">
        <v>53</v>
      </c>
      <c r="AA72" s="27"/>
      <c r="AB72" s="53">
        <v>138</v>
      </c>
      <c r="AD72" s="27">
        <v>92</v>
      </c>
      <c r="AE72" s="27"/>
      <c r="AF72" s="27">
        <v>53</v>
      </c>
      <c r="AG72" s="27"/>
      <c r="AH72" s="27">
        <v>14</v>
      </c>
    </row>
    <row r="73" spans="6:34" ht="12.75">
      <c r="F73" s="68">
        <v>41061</v>
      </c>
      <c r="G73" s="48" t="s">
        <v>19</v>
      </c>
      <c r="H73" s="2">
        <v>1767</v>
      </c>
      <c r="I73" s="27">
        <v>2</v>
      </c>
      <c r="J73" s="27"/>
      <c r="K73" s="27">
        <v>34</v>
      </c>
      <c r="L73" s="27"/>
      <c r="M73" s="53">
        <v>180</v>
      </c>
      <c r="N73" s="27"/>
      <c r="O73" s="53">
        <v>303</v>
      </c>
      <c r="P73" s="27"/>
      <c r="Q73" s="27">
        <v>255</v>
      </c>
      <c r="R73" s="27"/>
      <c r="S73" s="27">
        <v>78</v>
      </c>
      <c r="T73" s="27"/>
      <c r="U73" s="49">
        <v>22</v>
      </c>
      <c r="V73" s="27">
        <v>3</v>
      </c>
      <c r="W73" s="27"/>
      <c r="X73" s="27">
        <v>28</v>
      </c>
      <c r="Y73" s="27"/>
      <c r="Z73" s="53">
        <v>206</v>
      </c>
      <c r="AA73" s="27"/>
      <c r="AB73" s="53">
        <v>391</v>
      </c>
      <c r="AC73" s="27"/>
      <c r="AD73" s="27">
        <v>226</v>
      </c>
      <c r="AE73" s="27"/>
      <c r="AF73" s="27">
        <v>34</v>
      </c>
      <c r="AG73" s="27"/>
      <c r="AH73" s="27">
        <v>5</v>
      </c>
    </row>
    <row r="74" spans="7:34" ht="12.75">
      <c r="G74" s="41"/>
      <c r="H74" s="9"/>
      <c r="I74" s="27"/>
      <c r="J74" s="27"/>
      <c r="K74" s="27"/>
      <c r="L74" s="27"/>
      <c r="M74" s="30"/>
      <c r="N74" s="27"/>
      <c r="O74" s="53"/>
      <c r="P74" s="27"/>
      <c r="Q74" s="27"/>
      <c r="R74" s="27"/>
      <c r="S74" s="27"/>
      <c r="T74" s="27"/>
      <c r="U74" s="49"/>
      <c r="V74" s="27"/>
      <c r="W74" s="27"/>
      <c r="X74" s="27"/>
      <c r="Y74" s="27"/>
      <c r="Z74" s="30"/>
      <c r="AA74" s="27"/>
      <c r="AB74" s="53"/>
      <c r="AC74" s="27"/>
      <c r="AD74" s="27"/>
      <c r="AE74" s="27"/>
      <c r="AF74" s="27"/>
      <c r="AG74" s="27"/>
      <c r="AH74" s="27"/>
    </row>
    <row r="75" spans="7:34" ht="12.75">
      <c r="G75" s="22" t="s">
        <v>22</v>
      </c>
      <c r="H75" s="32">
        <f>SUM(H42:H74)</f>
        <v>34550</v>
      </c>
      <c r="I75" s="32">
        <f>SUM(I42:I74)</f>
        <v>56</v>
      </c>
      <c r="J75" s="30"/>
      <c r="K75" s="32">
        <f>SUM(K42:K74)</f>
        <v>658</v>
      </c>
      <c r="L75" s="30"/>
      <c r="M75" s="32">
        <f>SUM(M42:M74)</f>
        <v>3590</v>
      </c>
      <c r="N75" s="30"/>
      <c r="O75" s="32">
        <f>SUM(O42:O74)</f>
        <v>6444</v>
      </c>
      <c r="P75" s="30"/>
      <c r="Q75" s="32">
        <f>SUM(Q42:Q74)</f>
        <v>5455</v>
      </c>
      <c r="R75" s="30"/>
      <c r="S75" s="32">
        <f>SUM(S42:S74)</f>
        <v>1837</v>
      </c>
      <c r="T75" s="30"/>
      <c r="U75" s="81">
        <f>SUM(U42:U74)</f>
        <v>434</v>
      </c>
      <c r="V75" s="32">
        <f>SUM(V42:V74)</f>
        <v>51</v>
      </c>
      <c r="W75" s="30"/>
      <c r="X75" s="32">
        <f>SUM(X42:X74)</f>
        <v>799</v>
      </c>
      <c r="Y75" s="30"/>
      <c r="Z75" s="32">
        <f>SUM(Z42:Z74)</f>
        <v>3861</v>
      </c>
      <c r="AA75" s="30"/>
      <c r="AB75" s="32">
        <f>SUM(AB42:AB74)</f>
        <v>6286</v>
      </c>
      <c r="AC75" s="30"/>
      <c r="AD75" s="32">
        <f>SUM(AD42:AD74)</f>
        <v>3866</v>
      </c>
      <c r="AE75" s="27"/>
      <c r="AF75" s="32">
        <f>SUM(AF42:AF74)</f>
        <v>994</v>
      </c>
      <c r="AG75" s="27"/>
      <c r="AH75" s="32">
        <f>SUM(AH42:AH74)</f>
        <v>219</v>
      </c>
    </row>
    <row r="76" spans="7:21" ht="12.75">
      <c r="G76" s="28" t="s">
        <v>20</v>
      </c>
      <c r="H76" s="32">
        <f>I75+K75+M75+Q75+O75+S75+U75</f>
        <v>18474</v>
      </c>
      <c r="I76" s="70">
        <f>I75/$H$76</f>
        <v>0.0030312872144635703</v>
      </c>
      <c r="J76" s="70"/>
      <c r="K76" s="70">
        <f aca="true" t="shared" si="0" ref="K76:U76">K75/$H$76</f>
        <v>0.035617624769946954</v>
      </c>
      <c r="L76" s="70"/>
      <c r="M76" s="70">
        <f t="shared" si="0"/>
        <v>0.19432716249864676</v>
      </c>
      <c r="N76" s="70"/>
      <c r="O76" s="70">
        <f t="shared" si="0"/>
        <v>0.34881455017862945</v>
      </c>
      <c r="P76" s="70"/>
      <c r="Q76" s="70">
        <f t="shared" si="0"/>
        <v>0.29527985276604957</v>
      </c>
      <c r="R76" s="70"/>
      <c r="S76" s="70">
        <f t="shared" si="0"/>
        <v>0.09943704666017106</v>
      </c>
      <c r="T76" s="70"/>
      <c r="U76" s="82">
        <f t="shared" si="0"/>
        <v>0.02349247591209267</v>
      </c>
    </row>
    <row r="77" spans="7:34" ht="13.5">
      <c r="G77" s="28" t="s">
        <v>21</v>
      </c>
      <c r="H77" s="69">
        <f>H75-H76</f>
        <v>16076</v>
      </c>
      <c r="I77" s="29"/>
      <c r="J77" s="27"/>
      <c r="K77" s="29"/>
      <c r="L77" s="29"/>
      <c r="M77" s="34"/>
      <c r="N77" s="29"/>
      <c r="O77" s="35"/>
      <c r="P77" s="29"/>
      <c r="Q77" s="29"/>
      <c r="R77" s="29"/>
      <c r="S77" s="29"/>
      <c r="T77" s="29"/>
      <c r="U77" s="50"/>
      <c r="V77" s="70">
        <f>V75/$H$77</f>
        <v>0.0031724309529733764</v>
      </c>
      <c r="W77" s="70"/>
      <c r="X77" s="70">
        <f>X75/$H$77</f>
        <v>0.049701418263249565</v>
      </c>
      <c r="Y77" s="70"/>
      <c r="Z77" s="70">
        <f>Z75/$H$77</f>
        <v>0.2401716844986315</v>
      </c>
      <c r="AA77" s="70"/>
      <c r="AB77" s="70">
        <f>AB75/$H$77</f>
        <v>0.39101766608609106</v>
      </c>
      <c r="AC77" s="70"/>
      <c r="AD77" s="70">
        <f>AD75/$H$77</f>
        <v>0.24048270714107986</v>
      </c>
      <c r="AE77" s="70"/>
      <c r="AF77" s="70">
        <f>AF75/$H$77</f>
        <v>0.061831301318736</v>
      </c>
      <c r="AG77" s="70"/>
      <c r="AH77" s="70">
        <f>AH75/$H$77</f>
        <v>0.013622791739238617</v>
      </c>
    </row>
    <row r="78" spans="7:34" ht="12.75">
      <c r="G78" s="28" t="s">
        <v>64</v>
      </c>
      <c r="H78" s="27"/>
      <c r="I78" s="7"/>
      <c r="J78" s="7"/>
      <c r="K78" s="7"/>
      <c r="L78" s="7"/>
      <c r="M78" s="7"/>
      <c r="N78" s="7"/>
      <c r="O78" s="31">
        <f>+M76+O76+Q76</f>
        <v>0.8384215654433258</v>
      </c>
      <c r="P78" s="7"/>
      <c r="Q78" s="7"/>
      <c r="R78" s="7"/>
      <c r="S78" s="7"/>
      <c r="T78" s="7"/>
      <c r="U78" s="78"/>
      <c r="V78" s="7"/>
      <c r="W78" s="7"/>
      <c r="X78" s="7"/>
      <c r="Y78" s="7"/>
      <c r="Z78" s="7"/>
      <c r="AA78" s="7"/>
      <c r="AB78" s="31">
        <f>+Z77+AB77+AD77</f>
        <v>0.8716720577258025</v>
      </c>
      <c r="AC78" s="7"/>
      <c r="AD78" s="7"/>
      <c r="AE78" s="7"/>
      <c r="AF78" s="7"/>
      <c r="AG78" s="7"/>
      <c r="AH78" s="7"/>
    </row>
    <row r="79" spans="7:34" ht="12.75">
      <c r="G79" s="28"/>
      <c r="H79" s="27"/>
      <c r="I79" s="46" t="s">
        <v>28</v>
      </c>
      <c r="J79" s="5"/>
      <c r="K79" s="4" t="s">
        <v>2</v>
      </c>
      <c r="L79" s="5"/>
      <c r="M79" s="4" t="s">
        <v>3</v>
      </c>
      <c r="N79" s="5"/>
      <c r="O79" s="4" t="s">
        <v>4</v>
      </c>
      <c r="P79" s="5"/>
      <c r="Q79" s="4" t="s">
        <v>5</v>
      </c>
      <c r="R79" s="5"/>
      <c r="S79" s="11" t="s">
        <v>6</v>
      </c>
      <c r="T79" s="9" t="s">
        <v>7</v>
      </c>
      <c r="U79" s="78"/>
      <c r="V79" s="66" t="s">
        <v>28</v>
      </c>
      <c r="W79" s="5"/>
      <c r="X79" s="4" t="s">
        <v>2</v>
      </c>
      <c r="Y79" s="5"/>
      <c r="Z79" s="4" t="s">
        <v>3</v>
      </c>
      <c r="AA79" s="5"/>
      <c r="AB79" s="4" t="s">
        <v>8</v>
      </c>
      <c r="AC79" s="5"/>
      <c r="AD79" s="12" t="s">
        <v>5</v>
      </c>
      <c r="AE79" s="14" t="s">
        <v>9</v>
      </c>
      <c r="AF79" s="9"/>
      <c r="AG79" s="9" t="s">
        <v>10</v>
      </c>
      <c r="AH79" s="9"/>
    </row>
    <row r="80" spans="7:34" ht="12.75">
      <c r="G80" s="21" t="s">
        <v>14</v>
      </c>
      <c r="H80" s="7"/>
      <c r="I80" s="7"/>
      <c r="J80" s="7"/>
      <c r="K80" s="7"/>
      <c r="L80" s="7"/>
      <c r="M80" s="7"/>
      <c r="N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C80" s="7"/>
      <c r="AD80" s="7"/>
      <c r="AE80" s="7"/>
      <c r="AF80" s="7"/>
      <c r="AG80" s="7"/>
      <c r="AH80" s="7"/>
    </row>
    <row r="81" spans="7:34" ht="12.75">
      <c r="G81" t="s">
        <v>25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ht="12.75">
      <c r="G82" t="s">
        <v>45</v>
      </c>
    </row>
    <row r="83" ht="12.75">
      <c r="G83" t="s">
        <v>44</v>
      </c>
    </row>
    <row r="86" spans="15:34" ht="12.75">
      <c r="O86" s="1"/>
      <c r="Z86" s="90" t="s">
        <v>30</v>
      </c>
      <c r="AA86" s="90"/>
      <c r="AB86" s="90"/>
      <c r="AC86" s="90"/>
      <c r="AD86" s="90"/>
      <c r="AE86" s="90"/>
      <c r="AF86" s="90"/>
      <c r="AG86" s="90"/>
      <c r="AH86" s="90"/>
    </row>
    <row r="87" spans="27:34" ht="12.75">
      <c r="AA87" s="2"/>
      <c r="AB87" s="91" t="s">
        <v>46</v>
      </c>
      <c r="AC87" s="91"/>
      <c r="AD87" s="91"/>
      <c r="AE87" s="91"/>
      <c r="AF87" s="91"/>
      <c r="AG87" s="91"/>
      <c r="AH87" s="91"/>
    </row>
    <row r="88" ht="12.75">
      <c r="Z88" s="52"/>
    </row>
  </sheetData>
  <sheetProtection/>
  <mergeCells count="3">
    <mergeCell ref="AB36:AH36"/>
    <mergeCell ref="Z86:AH86"/>
    <mergeCell ref="AB87:AH8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5" scale="95" r:id="rId1"/>
  <headerFooter alignWithMargins="0">
    <oddHeader>&amp;C&amp;"Arial,Gras"&amp;11ENCANS VEAUX D'EMBOUCHE - HIVER 2012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agrc596</cp:lastModifiedBy>
  <cp:lastPrinted>2012-06-05T14:35:06Z</cp:lastPrinted>
  <dcterms:created xsi:type="dcterms:W3CDTF">1998-02-11T13:30:01Z</dcterms:created>
  <dcterms:modified xsi:type="dcterms:W3CDTF">2012-06-05T14:35:07Z</dcterms:modified>
  <cp:category/>
  <cp:version/>
  <cp:contentType/>
  <cp:contentStatus/>
</cp:coreProperties>
</file>